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2" name="הוצאות" state="visible" r:id="rId4"/>
    <sheet sheetId="3" name="הכנסות" state="visible" r:id="rId5"/>
    <sheet sheetId="4" name="סיכום חודשי" state="visible" r:id="rId6"/>
    <sheet sheetId="1" name="שיעורי הכרה" state="visible" r:id="rId7"/>
  </sheets>
  <calcPr calcId="171027" fullCalcOnLoad="1"/>
</workbook>
</file>

<file path=xl/sharedStrings.xml><?xml version="1.0" encoding="utf-8"?>
<sst xmlns="http://schemas.openxmlformats.org/spreadsheetml/2006/main" count="108" uniqueCount="88">
  <si>
    <t>תאריך</t>
  </si>
  <si>
    <t>ספק</t>
  </si>
  <si>
    <t>מספר מסמך</t>
  </si>
  <si>
    <t>סוג מסמך</t>
  </si>
  <si>
    <t>קטגוריה</t>
  </si>
  <si>
    <t>סכום כולל</t>
  </si>
  <si>
    <t>מע״מ במסמך</t>
  </si>
  <si>
    <t>סכום לפני מע״מ</t>
  </si>
  <si>
    <t>מע״מ לקיזוז</t>
  </si>
  <si>
    <t>% מוכר במס הכנסה</t>
  </si>
  <si>
    <t>סכום מוכר</t>
  </si>
  <si>
    <t>מספר הקצאה</t>
  </si>
  <si>
    <t>בדיקה</t>
  </si>
  <si>
    <t>הערות</t>
  </si>
  <si>
    <t>שחר מערכות משרד בע״מ</t>
  </si>
  <si>
    <t>30418</t>
  </si>
  <si>
    <t>חשבונית מס</t>
  </si>
  <si>
    <t>ציוד משרדי</t>
  </si>
  <si>
    <t>1•••••••7</t>
  </si>
  <si>
    <t>קפה השדרה</t>
  </si>
  <si>
    <t>2041</t>
  </si>
  <si>
    <t>קבלה</t>
  </si>
  <si>
    <t>ארוחות ואירוח</t>
  </si>
  <si>
    <t/>
  </si>
  <si>
    <t>דלק הכרמל</t>
  </si>
  <si>
    <t>88120</t>
  </si>
  <si>
    <t>חשבונית מס-קבלה</t>
  </si>
  <si>
    <t>רכב</t>
  </si>
  <si>
    <t>אורן ייעוץ ארגוני</t>
  </si>
  <si>
    <t>1187</t>
  </si>
  <si>
    <t>חשבונית עסקה</t>
  </si>
  <si>
    <t>ייעוץ מקצועי (רו״ח, עו״ד)</t>
  </si>
  <si>
    <t>מאפיית בר-און בע״מ</t>
  </si>
  <si>
    <t>7731</t>
  </si>
  <si>
    <t>אחר</t>
  </si>
  <si>
    <t>לקוח</t>
  </si>
  <si>
    <t>מע״מ עסקאות</t>
  </si>
  <si>
    <t>סה״כ</t>
  </si>
  <si>
    <t>מע״מ 18% מחושב אוטומטית. עוסק פטור: מחקו את עמודת המע״מ.</t>
  </si>
  <si>
    <t>לקוח לדוגמה בע״מ</t>
  </si>
  <si>
    <t>1001</t>
  </si>
  <si>
    <t>שנה</t>
  </si>
  <si>
    <t>שנו את השנה והטבלה תתעדכן</t>
  </si>
  <si>
    <t>חודש</t>
  </si>
  <si>
    <t>הכנסות לפני מע״מ</t>
  </si>
  <si>
    <t>הוצאות לפני מע״מ</t>
  </si>
  <si>
    <t>רווח לפני מס</t>
  </si>
  <si>
    <t>סכום מוכר במס הכנסה</t>
  </si>
  <si>
    <t>חסר מספר הקצאה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</si>
  <si>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</si>
  <si>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</si>
  <si>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</si>
  <si>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</si>
  <si>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</si>
  <si>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</si>
  <si>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</si>
  <si>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</si>
  <si>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</si>
  <si>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</si>
  <si>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</si>
  <si>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</si>
  <si>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סה״כ שנתי</t>
  </si>
  <si>
    <t>רוצים שהטבלה תתמלא לבד? OptiPay אוספת את החשבוניות מהמייל ומ-WhatsApp, מזהה את סוג המסמך ואת המע״מ ומייצאת הכל לאקסל. optipay.co.il</t>
  </si>
  <si>
    <t>מוכר במס הכנסה</t>
  </si>
  <si>
    <t>הערה</t>
  </si>
  <si>
    <t>שכירות ותשתיות</t>
  </si>
  <si>
    <t>ארנונה משולמת בלי מע״מ</t>
  </si>
  <si>
    <t>פרסום ושיווק</t>
  </si>
  <si>
    <t>תוכנות ומנויים</t>
  </si>
  <si>
    <t>שירות מחו״ל לא כולל מע״מ ישראלי</t>
  </si>
  <si>
    <t>מחשב וציוד קבוע</t>
  </si>
  <si>
    <t>במס הכנסה נרשם כרכוש קבוע ומוכר בפחת (מחשב: 33% בשנה)</t>
  </si>
  <si>
    <t>לפחות 45% במס הכנסה. מע״מ: 2/3, או 1/4 כשהשימוש בעיקר פרטי. ברכישת רכב פרטי אין קיזוז</t>
  </si>
  <si>
    <t>טלפון נייד</t>
  </si>
  <si>
    <t>לא מוכר: הנמוך מבין 1,380 ש״ח בשנה למחצית ההוצאה. חשבו פעם בשנה והפחיתו ידנית</t>
  </si>
  <si>
    <t>כיבוד במשרד</t>
  </si>
  <si>
    <t>רק במקום העסק עצמו</t>
  </si>
  <si>
    <t>לא מוכר, למעט אירוח סביר של אורח מחו״ל</t>
  </si>
  <si>
    <t>מתנות ללקוחות</t>
  </si>
  <si>
    <t>עד 240 ש״ח לאדם בשנה, עם תיעוד מקבל המתנה</t>
  </si>
  <si>
    <t>ביגוד לעבודה</t>
  </si>
  <si>
    <t>100% לבגד שאי אפשר ללבוש מחוץ לעבודה. ביגוד רגיל לא מוכר</t>
  </si>
  <si>
    <t>השתלמות מקצועית</t>
  </si>
  <si>
    <t>רק לשמירה על מקצוע קיים</t>
  </si>
  <si>
    <t>נסיעה לחו״ל</t>
  </si>
  <si>
    <t>לפי תקרות יומיות (2026: לינה 160 עד 365 דולר)</t>
  </si>
  <si>
    <t>עדכנו לפי ההנחיה של רואה החשבון</t>
  </si>
  <si>
    <t>השיעורים נכונים לשנת המס 2026 לפי טבלת הוצאות מוכרות של OptiPay (optipay.co.il/blog/deductible-expenses-table). הם כלליים: במקרים גבוליים בדקו מול רואה החשבון. אפשר לשנות כל שיעור והטבלה תתעדכן.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</si>
</sst>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 &quot;₪&quot;;-#,##0.00 &quot;₪&quot;;&quot;-&quot;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1"/>
      <name val="Arial"/>
    </font>
    <font>
      <b/>
      <color rgb="FFB91C1C"/>
      <sz val="11"/>
      <name val="Arial"/>
    </font>
    <font>
      <i/>
      <color rgb="FF64748B"/>
      <sz val="11"/>
      <name val="Arial"/>
    </font>
    <font>
      <b/>
      <sz val="11"/>
      <name val="Arial"/>
    </font>
    <font>
      <b/>
      <color rgb="FF10B981"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0B981"/>
      </patternFill>
    </fill>
    <fill>
      <patternFill patternType="solid">
        <fgColor rgb="FFF1F5F9"/>
      </patternFill>
    </fill>
    <fill>
      <patternFill patternType="solid">
        <fgColor rgb="FFDFF3EC"/>
      </patternFill>
    </fill>
  </fills>
  <borders count="4">
    <border>
      <left/>
      <right/>
      <top/>
      <bottom/>
      <diagonal/>
    </border>
    <border>
      <left/>
      <right/>
      <top/>
      <bottom style="hair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/>
      <top style="medium">
        <color rgb="FF0F172A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1" fillId="3" borderId="0" xfId="0" applyFont="1" applyFill="1" applyAlignment="1">
      <alignment horizontal="center" vertical="center" wrapText="1" readingOrder="2"/>
    </xf>
    <xf numFmtId="164" fontId="2" fillId="0" borderId="1" xfId="0" applyNumberFormat="1" applyFont="1" applyBorder="1" applyAlignment="1">
      <alignment vertical="center" readingOrder="2"/>
    </xf>
    <xf numFmtId="0" fontId="2" fillId="0" borderId="1" xfId="0" applyFont="1" applyBorder="1" applyAlignment="1">
      <alignment vertical="center" readingOrder="2"/>
    </xf>
    <xf numFmtId="165" fontId="2" fillId="0" borderId="1" xfId="0" applyNumberFormat="1" applyFont="1" applyBorder="1" applyAlignment="1">
      <alignment vertical="center" readingOrder="2"/>
    </xf>
    <xf numFmtId="165" fontId="2" fillId="4" borderId="1" xfId="0" applyNumberFormat="1" applyFont="1" applyFill="1" applyBorder="1" applyAlignment="1">
      <alignment vertical="center" readingOrder="2"/>
    </xf>
    <xf numFmtId="165" fontId="2" fillId="5" borderId="1" xfId="0" applyNumberFormat="1" applyFont="1" applyFill="1" applyBorder="1" applyAlignment="1">
      <alignment vertical="center" readingOrder="2"/>
    </xf>
    <xf numFmtId="9" fontId="2" fillId="4" borderId="1" xfId="0" applyNumberFormat="1" applyFont="1" applyFill="1" applyBorder="1" applyAlignment="1">
      <alignment vertical="center" readingOrder="2"/>
    </xf>
    <xf numFmtId="0" fontId="3" fillId="0" borderId="1" xfId="0" applyFont="1" applyBorder="1" applyAlignment="1">
      <alignment vertical="center" readingOrder="2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vertical="center" readingOrder="2"/>
    </xf>
    <xf numFmtId="165" fontId="2" fillId="0" borderId="2" xfId="0" applyNumberFormat="1" applyFont="1" applyBorder="1" applyAlignment="1">
      <alignment vertical="center" readingOrder="2"/>
    </xf>
    <xf numFmtId="165" fontId="2" fillId="5" borderId="2" xfId="0" applyNumberFormat="1" applyFont="1" applyFill="1" applyBorder="1" applyAlignment="1">
      <alignment vertical="center" readingOrder="2"/>
    </xf>
    <xf numFmtId="0" fontId="5" fillId="0" borderId="3" xfId="0" applyFont="1" applyBorder="1" applyAlignment="1">
      <alignment readingOrder="2"/>
    </xf>
    <xf numFmtId="165" fontId="5" fillId="0" borderId="3" xfId="0" applyNumberFormat="1" applyFont="1" applyBorder="1" applyAlignment="1">
      <alignment readingOrder="2"/>
    </xf>
    <xf numFmtId="1" fontId="5" fillId="0" borderId="3" xfId="0" applyNumberFormat="1" applyFont="1" applyBorder="1" applyAlignment="1">
      <alignment readingOrder="2"/>
    </xf>
    <xf numFmtId="0" fontId="6" fillId="0" borderId="0" xfId="0" applyFont="1" applyAlignment="1">
      <alignment wrapText="1" readingOrder="2"/>
    </xf>
    <xf numFmtId="0" fontId="2" fillId="0" borderId="2" xfId="0" applyFont="1" applyBorder="1" applyAlignment="1">
      <alignment vertical="center" wrapText="1" readingOrder="2"/>
    </xf>
    <xf numFmtId="9" fontId="2" fillId="0" borderId="2" xfId="0" applyNumberFormat="1" applyFont="1" applyBorder="1" applyAlignment="1">
      <alignment vertical="center" wrapText="1" readingOrder="2"/>
    </xf>
    <xf numFmtId="166" fontId="2" fillId="0" borderId="2" xfId="0" applyNumberFormat="1" applyFont="1" applyBorder="1" applyAlignment="1">
      <alignment vertical="center" wrapText="1" readingOrder="2"/>
    </xf>
    <xf numFmtId="0" fontId="4" fillId="0" borderId="0" xfId="0" applyFont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D18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14" customWidth="1"/>
    <col min="4" max="4" width="70" customWidth="1"/>
  </cols>
  <sheetData>
    <row r="1" ht="30" customHeight="1" spans="1:4" x14ac:dyDescent="0.25">
      <c r="A1" s="1" t="s">
        <v>4</v>
      </c>
      <c r="B1" s="1" t="s">
        <v>63</v>
      </c>
      <c r="C1" s="1" t="s">
        <v>8</v>
      </c>
      <c r="D1" s="1" t="s">
        <v>64</v>
      </c>
    </row>
    <row r="2" spans="1:4" x14ac:dyDescent="0.25">
      <c r="A2" s="20" t="s">
        <v>65</v>
      </c>
      <c r="B2" s="21">
        <v>1</v>
      </c>
      <c r="C2" s="22">
        <v>1</v>
      </c>
      <c r="D2" s="20" t="s">
        <v>66</v>
      </c>
    </row>
    <row r="3" spans="1:4" x14ac:dyDescent="0.25">
      <c r="A3" s="20" t="s">
        <v>17</v>
      </c>
      <c r="B3" s="21">
        <v>1</v>
      </c>
      <c r="C3" s="22">
        <v>1</v>
      </c>
      <c r="D3" s="20" t="s">
        <v>23</v>
      </c>
    </row>
    <row r="4" spans="1:4" x14ac:dyDescent="0.25">
      <c r="A4" s="20" t="s">
        <v>67</v>
      </c>
      <c r="B4" s="21">
        <v>1</v>
      </c>
      <c r="C4" s="22">
        <v>1</v>
      </c>
      <c r="D4" s="20" t="s">
        <v>23</v>
      </c>
    </row>
    <row r="5" spans="1:4" x14ac:dyDescent="0.25">
      <c r="A5" s="20" t="s">
        <v>31</v>
      </c>
      <c r="B5" s="21">
        <v>1</v>
      </c>
      <c r="C5" s="22">
        <v>1</v>
      </c>
      <c r="D5" s="20" t="s">
        <v>23</v>
      </c>
    </row>
    <row r="6" spans="1:4" x14ac:dyDescent="0.25">
      <c r="A6" s="20" t="s">
        <v>68</v>
      </c>
      <c r="B6" s="21">
        <v>1</v>
      </c>
      <c r="C6" s="22">
        <v>1</v>
      </c>
      <c r="D6" s="20" t="s">
        <v>69</v>
      </c>
    </row>
    <row r="7" spans="1:4" x14ac:dyDescent="0.25">
      <c r="A7" s="20" t="s">
        <v>70</v>
      </c>
      <c r="B7" s="21">
        <v>1</v>
      </c>
      <c r="C7" s="22">
        <v>1</v>
      </c>
      <c r="D7" s="20" t="s">
        <v>71</v>
      </c>
    </row>
    <row r="8" spans="1:4" x14ac:dyDescent="0.25">
      <c r="A8" s="20" t="s">
        <v>27</v>
      </c>
      <c r="B8" s="21">
        <v>0.45</v>
      </c>
      <c r="C8" s="22">
        <v>0.6666666666666666</v>
      </c>
      <c r="D8" s="20" t="s">
        <v>72</v>
      </c>
    </row>
    <row r="9" spans="1:4" x14ac:dyDescent="0.25">
      <c r="A9" s="20" t="s">
        <v>73</v>
      </c>
      <c r="B9" s="21">
        <v>1</v>
      </c>
      <c r="C9" s="22">
        <v>0.6666666666666666</v>
      </c>
      <c r="D9" s="20" t="s">
        <v>74</v>
      </c>
    </row>
    <row r="10" spans="1:4" x14ac:dyDescent="0.25">
      <c r="A10" s="20" t="s">
        <v>75</v>
      </c>
      <c r="B10" s="21">
        <v>0.8</v>
      </c>
      <c r="C10" s="22">
        <v>0.6666666666666666</v>
      </c>
      <c r="D10" s="20" t="s">
        <v>76</v>
      </c>
    </row>
    <row r="11" spans="1:4" x14ac:dyDescent="0.25">
      <c r="A11" s="20" t="s">
        <v>22</v>
      </c>
      <c r="B11" s="21">
        <v>0</v>
      </c>
      <c r="C11" s="22">
        <v>0</v>
      </c>
      <c r="D11" s="20" t="s">
        <v>77</v>
      </c>
    </row>
    <row r="12" spans="1:4" x14ac:dyDescent="0.25">
      <c r="A12" s="20" t="s">
        <v>78</v>
      </c>
      <c r="B12" s="21">
        <v>1</v>
      </c>
      <c r="C12" s="22">
        <v>0</v>
      </c>
      <c r="D12" s="20" t="s">
        <v>79</v>
      </c>
    </row>
    <row r="13" spans="1:4" x14ac:dyDescent="0.25">
      <c r="A13" s="20" t="s">
        <v>80</v>
      </c>
      <c r="B13" s="21">
        <v>0.8</v>
      </c>
      <c r="C13" s="22">
        <v>0.8</v>
      </c>
      <c r="D13" s="20" t="s">
        <v>81</v>
      </c>
    </row>
    <row r="14" spans="1:4" x14ac:dyDescent="0.25">
      <c r="A14" s="20" t="s">
        <v>82</v>
      </c>
      <c r="B14" s="21">
        <v>1</v>
      </c>
      <c r="C14" s="22">
        <v>1</v>
      </c>
      <c r="D14" s="20" t="s">
        <v>83</v>
      </c>
    </row>
    <row r="15" spans="1:4" x14ac:dyDescent="0.25">
      <c r="A15" s="20" t="s">
        <v>84</v>
      </c>
      <c r="B15" s="21">
        <v>1</v>
      </c>
      <c r="C15" s="22">
        <v>0</v>
      </c>
      <c r="D15" s="20" t="s">
        <v>85</v>
      </c>
    </row>
    <row r="16" spans="1:4" x14ac:dyDescent="0.25">
      <c r="A16" s="20" t="s">
        <v>34</v>
      </c>
      <c r="B16" s="21">
        <v>1</v>
      </c>
      <c r="C16" s="22">
        <v>1</v>
      </c>
      <c r="D16" s="20" t="s">
        <v>86</v>
      </c>
    </row>
    <row r="18" ht="34" customHeight="1" spans="1:4" x14ac:dyDescent="0.25">
      <c r="A18" s="23" t="s">
        <v>87</v>
      </c>
      <c r="B18" s="23"/>
      <c r="C18" s="23"/>
      <c r="D18" s="23"/>
    </row>
  </sheetData>
  <mergeCells count="1">
    <mergeCell ref="A18:D1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72A"/>
  </sheetPr>
  <dimension ref="A1:N40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2" customWidth="1"/>
    <col min="4" max="4" width="18" customWidth="1"/>
    <col min="5" max="5" width="22" customWidth="1"/>
    <col min="6" max="6" width="13" customWidth="1"/>
    <col min="7" max="7" width="12" customWidth="1"/>
    <col min="8" max="8" width="14" customWidth="1"/>
    <col min="9" max="9" width="13" customWidth="1"/>
    <col min="10" max="10" width="12" customWidth="1"/>
    <col min="11" max="11" width="13" customWidth="1"/>
    <col min="12" max="12" width="14" customWidth="1"/>
    <col min="13" max="13" width="22" customWidth="1"/>
    <col min="14" max="14" width="24" customWidth="1"/>
  </cols>
  <sheetData>
    <row r="1" ht="30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3" x14ac:dyDescent="0.25">
      <c r="A2" s="3">
        <v>46295.875</v>
      </c>
      <c r="B2" s="4" t="s">
        <v>14</v>
      </c>
      <c r="C2" s="4" t="s">
        <v>15</v>
      </c>
      <c r="D2" s="4" t="s">
        <v>16</v>
      </c>
      <c r="E2" s="4" t="s">
        <v>17</v>
      </c>
      <c r="F2" s="5">
        <v>7434</v>
      </c>
      <c r="G2" s="5">
        <v>1134</v>
      </c>
      <c r="H2" s="6">
        <f>IF(F2="","",F2-N(G2))</f>
      </c>
      <c r="I2" s="7">
        <f>IF(OR(F2="",E2=""),"",IF(OR(D2="חשבונית מס",D2="חשבונית מס-קבלה"),N(G2)*IFERROR(VLOOKUP(E2,'שיעורי הכרה'!$A$2:$C$16,3,FALSE),1),0))</f>
      </c>
      <c r="J2" s="8">
        <f>IF(E2="","",IFERROR(VLOOKUP(E2,'שיעורי הכרה'!$A$2:$C$16,2,FALSE),1))</f>
      </c>
      <c r="K2" s="7">
        <f>IF(OR(H2="",J2=""),"",H2*J2)</f>
      </c>
      <c r="L2" s="4" t="s">
        <v>18</v>
      </c>
      <c r="M2" s="9">
        <f>IF(F2="","",IF(AND(OR(D2="חשבונית מס",D2="חשבונית מס-קבלה"),H2&gt;5000,L2=""),"חסר מספר הקצאה",IF(AND(N(G2)&gt;0,NOT(OR(D2="חשבונית מס",D2="חשבונית מס-קבלה"))),"המע״מ לא ניתן לקיזוז","")))</f>
      </c>
    </row>
    <row r="3" spans="1:13" x14ac:dyDescent="0.25">
      <c r="A3" s="3">
        <v>46297.875</v>
      </c>
      <c r="B3" s="4" t="s">
        <v>19</v>
      </c>
      <c r="C3" s="4" t="s">
        <v>20</v>
      </c>
      <c r="D3" s="4" t="s">
        <v>21</v>
      </c>
      <c r="E3" s="4" t="s">
        <v>22</v>
      </c>
      <c r="F3" s="5">
        <v>92</v>
      </c>
      <c r="G3" s="5">
        <v>0</v>
      </c>
      <c r="H3" s="6">
        <f>IF(F3="","",F3-N(G3))</f>
      </c>
      <c r="I3" s="7">
        <f>IF(OR(F3="",E3=""),"",IF(OR(D3="חשבונית מס",D3="חשבונית מס-קבלה"),N(G3)*IFERROR(VLOOKUP(E3,'שיעורי הכרה'!$A$2:$C$16,3,FALSE),1),0))</f>
      </c>
      <c r="J3" s="8">
        <f>IF(E3="","",IFERROR(VLOOKUP(E3,'שיעורי הכרה'!$A$2:$C$16,2,FALSE),1))</f>
      </c>
      <c r="K3" s="7">
        <f>IF(OR(H3="",J3=""),"",H3*J3)</f>
      </c>
      <c r="L3" s="4" t="s">
        <v>23</v>
      </c>
      <c r="M3" s="9">
        <f>IF(F3="","",IF(AND(OR(D3="חשבונית מס",D3="חשבונית מס-קבלה"),H3&gt;5000,L3=""),"חסר מספר הקצאה",IF(AND(N(G3)&gt;0,NOT(OR(D3="חשבונית מס",D3="חשבונית מס-קבלה"))),"המע״מ לא ניתן לקיזוז","")))</f>
      </c>
    </row>
    <row r="4" spans="1:13" x14ac:dyDescent="0.25">
      <c r="A4" s="3">
        <v>46300.875</v>
      </c>
      <c r="B4" s="4" t="s">
        <v>24</v>
      </c>
      <c r="C4" s="4" t="s">
        <v>25</v>
      </c>
      <c r="D4" s="4" t="s">
        <v>26</v>
      </c>
      <c r="E4" s="4" t="s">
        <v>27</v>
      </c>
      <c r="F4" s="5">
        <v>413</v>
      </c>
      <c r="G4" s="5">
        <v>63</v>
      </c>
      <c r="H4" s="6">
        <f>IF(F4="","",F4-N(G4))</f>
      </c>
      <c r="I4" s="7">
        <f>IF(OR(F4="",E4=""),"",IF(OR(D4="חשבונית מס",D4="חשבונית מס-קבלה"),N(G4)*IFERROR(VLOOKUP(E4,'שיעורי הכרה'!$A$2:$C$16,3,FALSE),1),0))</f>
      </c>
      <c r="J4" s="8">
        <f>IF(E4="","",IFERROR(VLOOKUP(E4,'שיעורי הכרה'!$A$2:$C$16,2,FALSE),1))</f>
      </c>
      <c r="K4" s="7">
        <f>IF(OR(H4="",J4=""),"",H4*J4)</f>
      </c>
      <c r="L4" s="4" t="s">
        <v>23</v>
      </c>
      <c r="M4" s="9">
        <f>IF(F4="","",IF(AND(OR(D4="חשבונית מס",D4="חשבונית מס-קבלה"),H4&gt;5000,L4=""),"חסר מספר הקצאה",IF(AND(N(G4)&gt;0,NOT(OR(D4="חשבונית מס",D4="חשבונית מס-קבלה"))),"המע״מ לא ניתן לקיזוז","")))</f>
      </c>
    </row>
    <row r="5" spans="1:13" x14ac:dyDescent="0.25">
      <c r="A5" s="3">
        <v>46301.875</v>
      </c>
      <c r="B5" s="4" t="s">
        <v>28</v>
      </c>
      <c r="C5" s="4" t="s">
        <v>29</v>
      </c>
      <c r="D5" s="4" t="s">
        <v>30</v>
      </c>
      <c r="E5" s="4" t="s">
        <v>31</v>
      </c>
      <c r="F5" s="5">
        <v>11800</v>
      </c>
      <c r="G5" s="5">
        <v>1800</v>
      </c>
      <c r="H5" s="6">
        <f>IF(F5="","",F5-N(G5))</f>
      </c>
      <c r="I5" s="7">
        <f>IF(OR(F5="",E5=""),"",IF(OR(D5="חשבונית מס",D5="חשבונית מס-קבלה"),N(G5)*IFERROR(VLOOKUP(E5,'שיעורי הכרה'!$A$2:$C$16,3,FALSE),1),0))</f>
      </c>
      <c r="J5" s="8">
        <f>IF(E5="","",IFERROR(VLOOKUP(E5,'שיעורי הכרה'!$A$2:$C$16,2,FALSE),1))</f>
      </c>
      <c r="K5" s="7">
        <f>IF(OR(H5="",J5=""),"",H5*J5)</f>
      </c>
      <c r="L5" s="4" t="s">
        <v>23</v>
      </c>
      <c r="M5" s="9">
        <f>IF(F5="","",IF(AND(OR(D5="חשבונית מס",D5="חשבונית מס-קבלה"),H5&gt;5000,L5=""),"חסר מספר הקצאה",IF(AND(N(G5)&gt;0,NOT(OR(D5="חשבונית מס",D5="חשבונית מס-קבלה"))),"המע״מ לא ניתן לקיזוז","")))</f>
      </c>
    </row>
    <row r="6" spans="1:13" x14ac:dyDescent="0.25">
      <c r="A6" s="3">
        <v>46302.875</v>
      </c>
      <c r="B6" s="4" t="s">
        <v>32</v>
      </c>
      <c r="C6" s="4" t="s">
        <v>33</v>
      </c>
      <c r="D6" s="4" t="s">
        <v>16</v>
      </c>
      <c r="E6" s="4" t="s">
        <v>34</v>
      </c>
      <c r="F6" s="5">
        <v>6796.8</v>
      </c>
      <c r="G6" s="5">
        <v>1036.8</v>
      </c>
      <c r="H6" s="6">
        <f>IF(F6="","",F6-N(G6))</f>
      </c>
      <c r="I6" s="7">
        <f>IF(OR(F6="",E6=""),"",IF(OR(D6="חשבונית מס",D6="חשבונית מס-קבלה"),N(G6)*IFERROR(VLOOKUP(E6,'שיעורי הכרה'!$A$2:$C$16,3,FALSE),1),0))</f>
      </c>
      <c r="J6" s="8">
        <f>IF(E6="","",IFERROR(VLOOKUP(E6,'שיעורי הכרה'!$A$2:$C$16,2,FALSE),1))</f>
      </c>
      <c r="K6" s="7">
        <f>IF(OR(H6="",J6=""),"",H6*J6)</f>
      </c>
      <c r="L6" s="4" t="s">
        <v>23</v>
      </c>
      <c r="M6" s="9">
        <f>IF(F6="","",IF(AND(OR(D6="חשבונית מס",D6="חשבונית מס-קבלה"),H6&gt;5000,L6=""),"חסר מספר הקצאה",IF(AND(N(G6)&gt;0,NOT(OR(D6="חשבונית מס",D6="חשבונית מס-קבלה"))),"המע״מ לא ניתן לקיזוז","")))</f>
      </c>
    </row>
    <row r="7" spans="1:13" x14ac:dyDescent="0.25">
      <c r="A7" s="3"/>
      <c r="B7" s="4"/>
      <c r="C7" s="4"/>
      <c r="D7" s="4"/>
      <c r="E7" s="4"/>
      <c r="F7" s="5"/>
      <c r="G7" s="5"/>
      <c r="H7" s="6">
        <f>IF(F7="","",F7-N(G7))</f>
      </c>
      <c r="I7" s="7">
        <f>IF(OR(F7="",E7=""),"",IF(OR(D7="חשבונית מס",D7="חשבונית מס-קבלה"),N(G7)*IFERROR(VLOOKUP(E7,'שיעורי הכרה'!$A$2:$C$16,3,FALSE),1),0))</f>
      </c>
      <c r="J7" s="8">
        <f>IF(E7="","",IFERROR(VLOOKUP(E7,'שיעורי הכרה'!$A$2:$C$16,2,FALSE),1))</f>
      </c>
      <c r="K7" s="7">
        <f>IF(OR(H7="",J7=""),"",H7*J7)</f>
      </c>
      <c r="L7" s="4"/>
      <c r="M7" s="9">
        <f>IF(F7="","",IF(AND(OR(D7="חשבונית מס",D7="חשבונית מס-קבלה"),H7&gt;5000,L7=""),"חסר מספר הקצאה",IF(AND(N(G7)&gt;0,NOT(OR(D7="חשבונית מס",D7="חשבונית מס-קבלה"))),"המע״מ לא ניתן לקיזוז","")))</f>
      </c>
    </row>
    <row r="8" spans="1:13" x14ac:dyDescent="0.25">
      <c r="A8" s="3"/>
      <c r="B8" s="4"/>
      <c r="C8" s="4"/>
      <c r="D8" s="4"/>
      <c r="E8" s="4"/>
      <c r="F8" s="5"/>
      <c r="G8" s="5"/>
      <c r="H8" s="6">
        <f>IF(F8="","",F8-N(G8))</f>
      </c>
      <c r="I8" s="7">
        <f>IF(OR(F8="",E8=""),"",IF(OR(D8="חשבונית מס",D8="חשבונית מס-קבלה"),N(G8)*IFERROR(VLOOKUP(E8,'שיעורי הכרה'!$A$2:$C$16,3,FALSE),1),0))</f>
      </c>
      <c r="J8" s="8">
        <f>IF(E8="","",IFERROR(VLOOKUP(E8,'שיעורי הכרה'!$A$2:$C$16,2,FALSE),1))</f>
      </c>
      <c r="K8" s="7">
        <f>IF(OR(H8="",J8=""),"",H8*J8)</f>
      </c>
      <c r="L8" s="4"/>
      <c r="M8" s="9">
        <f>IF(F8="","",IF(AND(OR(D8="חשבונית מס",D8="חשבונית מס-קבלה"),H8&gt;5000,L8=""),"חסר מספר הקצאה",IF(AND(N(G8)&gt;0,NOT(OR(D8="חשבונית מס",D8="חשבונית מס-קבלה"))),"המע״מ לא ניתן לקיזוז","")))</f>
      </c>
    </row>
    <row r="9" spans="1:13" x14ac:dyDescent="0.25">
      <c r="A9" s="3"/>
      <c r="B9" s="4"/>
      <c r="C9" s="4"/>
      <c r="D9" s="4"/>
      <c r="E9" s="4"/>
      <c r="F9" s="5"/>
      <c r="G9" s="5"/>
      <c r="H9" s="6">
        <f>IF(F9="","",F9-N(G9))</f>
      </c>
      <c r="I9" s="7">
        <f>IF(OR(F9="",E9=""),"",IF(OR(D9="חשבונית מס",D9="חשבונית מס-קבלה"),N(G9)*IFERROR(VLOOKUP(E9,'שיעורי הכרה'!$A$2:$C$16,3,FALSE),1),0))</f>
      </c>
      <c r="J9" s="8">
        <f>IF(E9="","",IFERROR(VLOOKUP(E9,'שיעורי הכרה'!$A$2:$C$16,2,FALSE),1))</f>
      </c>
      <c r="K9" s="7">
        <f>IF(OR(H9="",J9=""),"",H9*J9)</f>
      </c>
      <c r="L9" s="4"/>
      <c r="M9" s="9">
        <f>IF(F9="","",IF(AND(OR(D9="חשבונית מס",D9="חשבונית מס-קבלה"),H9&gt;5000,L9=""),"חסר מספר הקצאה",IF(AND(N(G9)&gt;0,NOT(OR(D9="חשבונית מס",D9="חשבונית מס-קבלה"))),"המע״מ לא ניתן לקיזוז","")))</f>
      </c>
    </row>
    <row r="10" spans="1:13" x14ac:dyDescent="0.25">
      <c r="A10" s="3"/>
      <c r="B10" s="4"/>
      <c r="C10" s="4"/>
      <c r="D10" s="4"/>
      <c r="E10" s="4"/>
      <c r="F10" s="5"/>
      <c r="G10" s="5"/>
      <c r="H10" s="6">
        <f>IF(F10="","",F10-N(G10))</f>
      </c>
      <c r="I10" s="7">
        <f>IF(OR(F10="",E10=""),"",IF(OR(D10="חשבונית מס",D10="חשבונית מס-קבלה"),N(G10)*IFERROR(VLOOKUP(E10,'שיעורי הכרה'!$A$2:$C$16,3,FALSE),1),0))</f>
      </c>
      <c r="J10" s="8">
        <f>IF(E10="","",IFERROR(VLOOKUP(E10,'שיעורי הכרה'!$A$2:$C$16,2,FALSE),1))</f>
      </c>
      <c r="K10" s="7">
        <f>IF(OR(H10="",J10=""),"",H10*J10)</f>
      </c>
      <c r="L10" s="4"/>
      <c r="M10" s="9">
        <f>IF(F10="","",IF(AND(OR(D10="חשבונית מס",D10="חשבונית מס-קבלה"),H10&gt;5000,L10=""),"חסר מספר הקצאה",IF(AND(N(G10)&gt;0,NOT(OR(D10="חשבונית מס",D10="חשבונית מס-קבלה"))),"המע״מ לא ניתן לקיזוז","")))</f>
      </c>
    </row>
    <row r="11" spans="1:13" x14ac:dyDescent="0.25">
      <c r="A11" s="3"/>
      <c r="B11" s="4"/>
      <c r="C11" s="4"/>
      <c r="D11" s="4"/>
      <c r="E11" s="4"/>
      <c r="F11" s="5"/>
      <c r="G11" s="5"/>
      <c r="H11" s="6">
        <f>IF(F11="","",F11-N(G11))</f>
      </c>
      <c r="I11" s="7">
        <f>IF(OR(F11="",E11=""),"",IF(OR(D11="חשבונית מס",D11="חשבונית מס-קבלה"),N(G11)*IFERROR(VLOOKUP(E11,'שיעורי הכרה'!$A$2:$C$16,3,FALSE),1),0))</f>
      </c>
      <c r="J11" s="8">
        <f>IF(E11="","",IFERROR(VLOOKUP(E11,'שיעורי הכרה'!$A$2:$C$16,2,FALSE),1))</f>
      </c>
      <c r="K11" s="7">
        <f>IF(OR(H11="",J11=""),"",H11*J11)</f>
      </c>
      <c r="L11" s="4"/>
      <c r="M11" s="9">
        <f>IF(F11="","",IF(AND(OR(D11="חשבונית מס",D11="חשבונית מס-קבלה"),H11&gt;5000,L11=""),"חסר מספר הקצאה",IF(AND(N(G11)&gt;0,NOT(OR(D11="חשבונית מס",D11="חשבונית מס-קבלה"))),"המע״מ לא ניתן לקיזוז","")))</f>
      </c>
    </row>
    <row r="12" spans="1:13" x14ac:dyDescent="0.25">
      <c r="A12" s="3"/>
      <c r="B12" s="4"/>
      <c r="C12" s="4"/>
      <c r="D12" s="4"/>
      <c r="E12" s="4"/>
      <c r="F12" s="5"/>
      <c r="G12" s="5"/>
      <c r="H12" s="6">
        <f>IF(F12="","",F12-N(G12))</f>
      </c>
      <c r="I12" s="7">
        <f>IF(OR(F12="",E12=""),"",IF(OR(D12="חשבונית מס",D12="חשבונית מס-קבלה"),N(G12)*IFERROR(VLOOKUP(E12,'שיעורי הכרה'!$A$2:$C$16,3,FALSE),1),0))</f>
      </c>
      <c r="J12" s="8">
        <f>IF(E12="","",IFERROR(VLOOKUP(E12,'שיעורי הכרה'!$A$2:$C$16,2,FALSE),1))</f>
      </c>
      <c r="K12" s="7">
        <f>IF(OR(H12="",J12=""),"",H12*J12)</f>
      </c>
      <c r="L12" s="4"/>
      <c r="M12" s="9">
        <f>IF(F12="","",IF(AND(OR(D12="חשבונית מס",D12="חשבונית מס-קבלה"),H12&gt;5000,L12=""),"חסר מספר הקצאה",IF(AND(N(G12)&gt;0,NOT(OR(D12="חשבונית מס",D12="חשבונית מס-קבלה"))),"המע״מ לא ניתן לקיזוז","")))</f>
      </c>
    </row>
    <row r="13" spans="1:13" x14ac:dyDescent="0.25">
      <c r="A13" s="3"/>
      <c r="B13" s="4"/>
      <c r="C13" s="4"/>
      <c r="D13" s="4"/>
      <c r="E13" s="4"/>
      <c r="F13" s="5"/>
      <c r="G13" s="5"/>
      <c r="H13" s="6">
        <f>IF(F13="","",F13-N(G13))</f>
      </c>
      <c r="I13" s="7">
        <f>IF(OR(F13="",E13=""),"",IF(OR(D13="חשבונית מס",D13="חשבונית מס-קבלה"),N(G13)*IFERROR(VLOOKUP(E13,'שיעורי הכרה'!$A$2:$C$16,3,FALSE),1),0))</f>
      </c>
      <c r="J13" s="8">
        <f>IF(E13="","",IFERROR(VLOOKUP(E13,'שיעורי הכרה'!$A$2:$C$16,2,FALSE),1))</f>
      </c>
      <c r="K13" s="7">
        <f>IF(OR(H13="",J13=""),"",H13*J13)</f>
      </c>
      <c r="L13" s="4"/>
      <c r="M13" s="9">
        <f>IF(F13="","",IF(AND(OR(D13="חשבונית מס",D13="חשבונית מס-קבלה"),H13&gt;5000,L13=""),"חסר מספר הקצאה",IF(AND(N(G13)&gt;0,NOT(OR(D13="חשבונית מס",D13="חשבונית מס-קבלה"))),"המע״מ לא ניתן לקיזוז","")))</f>
      </c>
    </row>
    <row r="14" spans="1:13" x14ac:dyDescent="0.25">
      <c r="A14" s="3"/>
      <c r="B14" s="4"/>
      <c r="C14" s="4"/>
      <c r="D14" s="4"/>
      <c r="E14" s="4"/>
      <c r="F14" s="5"/>
      <c r="G14" s="5"/>
      <c r="H14" s="6">
        <f>IF(F14="","",F14-N(G14))</f>
      </c>
      <c r="I14" s="7">
        <f>IF(OR(F14="",E14=""),"",IF(OR(D14="חשבונית מס",D14="חשבונית מס-קבלה"),N(G14)*IFERROR(VLOOKUP(E14,'שיעורי הכרה'!$A$2:$C$16,3,FALSE),1),0))</f>
      </c>
      <c r="J14" s="8">
        <f>IF(E14="","",IFERROR(VLOOKUP(E14,'שיעורי הכרה'!$A$2:$C$16,2,FALSE),1))</f>
      </c>
      <c r="K14" s="7">
        <f>IF(OR(H14="",J14=""),"",H14*J14)</f>
      </c>
      <c r="L14" s="4"/>
      <c r="M14" s="9">
        <f>IF(F14="","",IF(AND(OR(D14="חשבונית מס",D14="חשבונית מס-קבלה"),H14&gt;5000,L14=""),"חסר מספר הקצאה",IF(AND(N(G14)&gt;0,NOT(OR(D14="חשבונית מס",D14="חשבונית מס-קבלה"))),"המע״מ לא ניתן לקיזוז","")))</f>
      </c>
    </row>
    <row r="15" spans="1:13" x14ac:dyDescent="0.25">
      <c r="A15" s="3"/>
      <c r="B15" s="4"/>
      <c r="C15" s="4"/>
      <c r="D15" s="4"/>
      <c r="E15" s="4"/>
      <c r="F15" s="5"/>
      <c r="G15" s="5"/>
      <c r="H15" s="6">
        <f>IF(F15="","",F15-N(G15))</f>
      </c>
      <c r="I15" s="7">
        <f>IF(OR(F15="",E15=""),"",IF(OR(D15="חשבונית מס",D15="חשבונית מס-קבלה"),N(G15)*IFERROR(VLOOKUP(E15,'שיעורי הכרה'!$A$2:$C$16,3,FALSE),1),0))</f>
      </c>
      <c r="J15" s="8">
        <f>IF(E15="","",IFERROR(VLOOKUP(E15,'שיעורי הכרה'!$A$2:$C$16,2,FALSE),1))</f>
      </c>
      <c r="K15" s="7">
        <f>IF(OR(H15="",J15=""),"",H15*J15)</f>
      </c>
      <c r="L15" s="4"/>
      <c r="M15" s="9">
        <f>IF(F15="","",IF(AND(OR(D15="חשבונית מס",D15="חשבונית מס-קבלה"),H15&gt;5000,L15=""),"חסר מספר הקצאה",IF(AND(N(G15)&gt;0,NOT(OR(D15="חשבונית מס",D15="חשבונית מס-קבלה"))),"המע״מ לא ניתן לקיזוז","")))</f>
      </c>
    </row>
    <row r="16" spans="1:13" x14ac:dyDescent="0.25">
      <c r="A16" s="3"/>
      <c r="B16" s="4"/>
      <c r="C16" s="4"/>
      <c r="D16" s="4"/>
      <c r="E16" s="4"/>
      <c r="F16" s="5"/>
      <c r="G16" s="5"/>
      <c r="H16" s="6">
        <f>IF(F16="","",F16-N(G16))</f>
      </c>
      <c r="I16" s="7">
        <f>IF(OR(F16="",E16=""),"",IF(OR(D16="חשבונית מס",D16="חשבונית מס-קבלה"),N(G16)*IFERROR(VLOOKUP(E16,'שיעורי הכרה'!$A$2:$C$16,3,FALSE),1),0))</f>
      </c>
      <c r="J16" s="8">
        <f>IF(E16="","",IFERROR(VLOOKUP(E16,'שיעורי הכרה'!$A$2:$C$16,2,FALSE),1))</f>
      </c>
      <c r="K16" s="7">
        <f>IF(OR(H16="",J16=""),"",H16*J16)</f>
      </c>
      <c r="L16" s="4"/>
      <c r="M16" s="9">
        <f>IF(F16="","",IF(AND(OR(D16="חשבונית מס",D16="חשבונית מס-קבלה"),H16&gt;5000,L16=""),"חסר מספר הקצאה",IF(AND(N(G16)&gt;0,NOT(OR(D16="חשבונית מס",D16="חשבונית מס-קבלה"))),"המע״מ לא ניתן לקיזוז","")))</f>
      </c>
    </row>
    <row r="17" spans="1:13" x14ac:dyDescent="0.25">
      <c r="A17" s="3"/>
      <c r="B17" s="4"/>
      <c r="C17" s="4"/>
      <c r="D17" s="4"/>
      <c r="E17" s="4"/>
      <c r="F17" s="5"/>
      <c r="G17" s="5"/>
      <c r="H17" s="6">
        <f>IF(F17="","",F17-N(G17))</f>
      </c>
      <c r="I17" s="7">
        <f>IF(OR(F17="",E17=""),"",IF(OR(D17="חשבונית מס",D17="חשבונית מס-קבלה"),N(G17)*IFERROR(VLOOKUP(E17,'שיעורי הכרה'!$A$2:$C$16,3,FALSE),1),0))</f>
      </c>
      <c r="J17" s="8">
        <f>IF(E17="","",IFERROR(VLOOKUP(E17,'שיעורי הכרה'!$A$2:$C$16,2,FALSE),1))</f>
      </c>
      <c r="K17" s="7">
        <f>IF(OR(H17="",J17=""),"",H17*J17)</f>
      </c>
      <c r="L17" s="4"/>
      <c r="M17" s="9">
        <f>IF(F17="","",IF(AND(OR(D17="חשבונית מס",D17="חשבונית מס-קבלה"),H17&gt;5000,L17=""),"חסר מספר הקצאה",IF(AND(N(G17)&gt;0,NOT(OR(D17="חשבונית מס",D17="חשבונית מס-קבלה"))),"המע״מ לא ניתן לקיזוז","")))</f>
      </c>
    </row>
    <row r="18" spans="1:13" x14ac:dyDescent="0.25">
      <c r="A18" s="3"/>
      <c r="B18" s="4"/>
      <c r="C18" s="4"/>
      <c r="D18" s="4"/>
      <c r="E18" s="4"/>
      <c r="F18" s="5"/>
      <c r="G18" s="5"/>
      <c r="H18" s="6">
        <f>IF(F18="","",F18-N(G18))</f>
      </c>
      <c r="I18" s="7">
        <f>IF(OR(F18="",E18=""),"",IF(OR(D18="חשבונית מס",D18="חשבונית מס-קבלה"),N(G18)*IFERROR(VLOOKUP(E18,'שיעורי הכרה'!$A$2:$C$16,3,FALSE),1),0))</f>
      </c>
      <c r="J18" s="8">
        <f>IF(E18="","",IFERROR(VLOOKUP(E18,'שיעורי הכרה'!$A$2:$C$16,2,FALSE),1))</f>
      </c>
      <c r="K18" s="7">
        <f>IF(OR(H18="",J18=""),"",H18*J18)</f>
      </c>
      <c r="L18" s="4"/>
      <c r="M18" s="9">
        <f>IF(F18="","",IF(AND(OR(D18="חשבונית מס",D18="חשבונית מס-קבלה"),H18&gt;5000,L18=""),"חסר מספר הקצאה",IF(AND(N(G18)&gt;0,NOT(OR(D18="חשבונית מס",D18="חשבונית מס-קבלה"))),"המע״מ לא ניתן לקיזוז","")))</f>
      </c>
    </row>
    <row r="19" spans="1:13" x14ac:dyDescent="0.25">
      <c r="A19" s="3"/>
      <c r="B19" s="4"/>
      <c r="C19" s="4"/>
      <c r="D19" s="4"/>
      <c r="E19" s="4"/>
      <c r="F19" s="5"/>
      <c r="G19" s="5"/>
      <c r="H19" s="6">
        <f>IF(F19="","",F19-N(G19))</f>
      </c>
      <c r="I19" s="7">
        <f>IF(OR(F19="",E19=""),"",IF(OR(D19="חשבונית מס",D19="חשבונית מס-קבלה"),N(G19)*IFERROR(VLOOKUP(E19,'שיעורי הכרה'!$A$2:$C$16,3,FALSE),1),0))</f>
      </c>
      <c r="J19" s="8">
        <f>IF(E19="","",IFERROR(VLOOKUP(E19,'שיעורי הכרה'!$A$2:$C$16,2,FALSE),1))</f>
      </c>
      <c r="K19" s="7">
        <f>IF(OR(H19="",J19=""),"",H19*J19)</f>
      </c>
      <c r="L19" s="4"/>
      <c r="M19" s="9">
        <f>IF(F19="","",IF(AND(OR(D19="חשבונית מס",D19="חשבונית מס-קבלה"),H19&gt;5000,L19=""),"חסר מספר הקצאה",IF(AND(N(G19)&gt;0,NOT(OR(D19="חשבונית מס",D19="חשבונית מס-קבלה"))),"המע״מ לא ניתן לקיזוז","")))</f>
      </c>
    </row>
    <row r="20" spans="1:13" x14ac:dyDescent="0.25">
      <c r="A20" s="3"/>
      <c r="B20" s="4"/>
      <c r="C20" s="4"/>
      <c r="D20" s="4"/>
      <c r="E20" s="4"/>
      <c r="F20" s="5"/>
      <c r="G20" s="5"/>
      <c r="H20" s="6">
        <f>IF(F20="","",F20-N(G20))</f>
      </c>
      <c r="I20" s="7">
        <f>IF(OR(F20="",E20=""),"",IF(OR(D20="חשבונית מס",D20="חשבונית מס-קבלה"),N(G20)*IFERROR(VLOOKUP(E20,'שיעורי הכרה'!$A$2:$C$16,3,FALSE),1),0))</f>
      </c>
      <c r="J20" s="8">
        <f>IF(E20="","",IFERROR(VLOOKUP(E20,'שיעורי הכרה'!$A$2:$C$16,2,FALSE),1))</f>
      </c>
      <c r="K20" s="7">
        <f>IF(OR(H20="",J20=""),"",H20*J20)</f>
      </c>
      <c r="L20" s="4"/>
      <c r="M20" s="9">
        <f>IF(F20="","",IF(AND(OR(D20="חשבונית מס",D20="חשבונית מס-קבלה"),H20&gt;5000,L20=""),"חסר מספר הקצאה",IF(AND(N(G20)&gt;0,NOT(OR(D20="חשבונית מס",D20="חשבונית מס-קבלה"))),"המע״מ לא ניתן לקיזוז","")))</f>
      </c>
    </row>
    <row r="21" spans="1:13" x14ac:dyDescent="0.25">
      <c r="A21" s="3"/>
      <c r="B21" s="4"/>
      <c r="C21" s="4"/>
      <c r="D21" s="4"/>
      <c r="E21" s="4"/>
      <c r="F21" s="5"/>
      <c r="G21" s="5"/>
      <c r="H21" s="6">
        <f>IF(F21="","",F21-N(G21))</f>
      </c>
      <c r="I21" s="7">
        <f>IF(OR(F21="",E21=""),"",IF(OR(D21="חשבונית מס",D21="חשבונית מס-קבלה"),N(G21)*IFERROR(VLOOKUP(E21,'שיעורי הכרה'!$A$2:$C$16,3,FALSE),1),0))</f>
      </c>
      <c r="J21" s="8">
        <f>IF(E21="","",IFERROR(VLOOKUP(E21,'שיעורי הכרה'!$A$2:$C$16,2,FALSE),1))</f>
      </c>
      <c r="K21" s="7">
        <f>IF(OR(H21="",J21=""),"",H21*J21)</f>
      </c>
      <c r="L21" s="4"/>
      <c r="M21" s="9">
        <f>IF(F21="","",IF(AND(OR(D21="חשבונית מס",D21="חשבונית מס-קבלה"),H21&gt;5000,L21=""),"חסר מספר הקצאה",IF(AND(N(G21)&gt;0,NOT(OR(D21="חשבונית מס",D21="חשבונית מס-קבלה"))),"המע״מ לא ניתן לקיזוז","")))</f>
      </c>
    </row>
    <row r="22" spans="1:13" x14ac:dyDescent="0.25">
      <c r="A22" s="3"/>
      <c r="B22" s="4"/>
      <c r="C22" s="4"/>
      <c r="D22" s="4"/>
      <c r="E22" s="4"/>
      <c r="F22" s="5"/>
      <c r="G22" s="5"/>
      <c r="H22" s="6">
        <f>IF(F22="","",F22-N(G22))</f>
      </c>
      <c r="I22" s="7">
        <f>IF(OR(F22="",E22=""),"",IF(OR(D22="חשבונית מס",D22="חשבונית מס-קבלה"),N(G22)*IFERROR(VLOOKUP(E22,'שיעורי הכרה'!$A$2:$C$16,3,FALSE),1),0))</f>
      </c>
      <c r="J22" s="8">
        <f>IF(E22="","",IFERROR(VLOOKUP(E22,'שיעורי הכרה'!$A$2:$C$16,2,FALSE),1))</f>
      </c>
      <c r="K22" s="7">
        <f>IF(OR(H22="",J22=""),"",H22*J22)</f>
      </c>
      <c r="L22" s="4"/>
      <c r="M22" s="9">
        <f>IF(F22="","",IF(AND(OR(D22="חשבונית מס",D22="חשבונית מס-קבלה"),H22&gt;5000,L22=""),"חסר מספר הקצאה",IF(AND(N(G22)&gt;0,NOT(OR(D22="חשבונית מס",D22="חשבונית מס-קבלה"))),"המע״מ לא ניתן לקיזוז","")))</f>
      </c>
    </row>
    <row r="23" spans="1:13" x14ac:dyDescent="0.25">
      <c r="A23" s="3"/>
      <c r="B23" s="4"/>
      <c r="C23" s="4"/>
      <c r="D23" s="4"/>
      <c r="E23" s="4"/>
      <c r="F23" s="5"/>
      <c r="G23" s="5"/>
      <c r="H23" s="6">
        <f>IF(F23="","",F23-N(G23))</f>
      </c>
      <c r="I23" s="7">
        <f>IF(OR(F23="",E23=""),"",IF(OR(D23="חשבונית מס",D23="חשבונית מס-קבלה"),N(G23)*IFERROR(VLOOKUP(E23,'שיעורי הכרה'!$A$2:$C$16,3,FALSE),1),0))</f>
      </c>
      <c r="J23" s="8">
        <f>IF(E23="","",IFERROR(VLOOKUP(E23,'שיעורי הכרה'!$A$2:$C$16,2,FALSE),1))</f>
      </c>
      <c r="K23" s="7">
        <f>IF(OR(H23="",J23=""),"",H23*J23)</f>
      </c>
      <c r="L23" s="4"/>
      <c r="M23" s="9">
        <f>IF(F23="","",IF(AND(OR(D23="חשבונית מס",D23="חשבונית מס-קבלה"),H23&gt;5000,L23=""),"חסר מספר הקצאה",IF(AND(N(G23)&gt;0,NOT(OR(D23="חשבונית מס",D23="חשבונית מס-קבלה"))),"המע״מ לא ניתן לקיזוז","")))</f>
      </c>
    </row>
    <row r="24" spans="1:13" x14ac:dyDescent="0.25">
      <c r="A24" s="3"/>
      <c r="B24" s="4"/>
      <c r="C24" s="4"/>
      <c r="D24" s="4"/>
      <c r="E24" s="4"/>
      <c r="F24" s="5"/>
      <c r="G24" s="5"/>
      <c r="H24" s="6">
        <f>IF(F24="","",F24-N(G24))</f>
      </c>
      <c r="I24" s="7">
        <f>IF(OR(F24="",E24=""),"",IF(OR(D24="חשבונית מס",D24="חשבונית מס-קבלה"),N(G24)*IFERROR(VLOOKUP(E24,'שיעורי הכרה'!$A$2:$C$16,3,FALSE),1),0))</f>
      </c>
      <c r="J24" s="8">
        <f>IF(E24="","",IFERROR(VLOOKUP(E24,'שיעורי הכרה'!$A$2:$C$16,2,FALSE),1))</f>
      </c>
      <c r="K24" s="7">
        <f>IF(OR(H24="",J24=""),"",H24*J24)</f>
      </c>
      <c r="L24" s="4"/>
      <c r="M24" s="9">
        <f>IF(F24="","",IF(AND(OR(D24="חשבונית מס",D24="חשבונית מס-קבלה"),H24&gt;5000,L24=""),"חסר מספר הקצאה",IF(AND(N(G24)&gt;0,NOT(OR(D24="חשבונית מס",D24="חשבונית מס-קבלה"))),"המע״מ לא ניתן לקיזוז","")))</f>
      </c>
    </row>
    <row r="25" spans="1:13" x14ac:dyDescent="0.25">
      <c r="A25" s="3"/>
      <c r="B25" s="4"/>
      <c r="C25" s="4"/>
      <c r="D25" s="4"/>
      <c r="E25" s="4"/>
      <c r="F25" s="5"/>
      <c r="G25" s="5"/>
      <c r="H25" s="6">
        <f>IF(F25="","",F25-N(G25))</f>
      </c>
      <c r="I25" s="7">
        <f>IF(OR(F25="",E25=""),"",IF(OR(D25="חשבונית מס",D25="חשבונית מס-קבלה"),N(G25)*IFERROR(VLOOKUP(E25,'שיעורי הכרה'!$A$2:$C$16,3,FALSE),1),0))</f>
      </c>
      <c r="J25" s="8">
        <f>IF(E25="","",IFERROR(VLOOKUP(E25,'שיעורי הכרה'!$A$2:$C$16,2,FALSE),1))</f>
      </c>
      <c r="K25" s="7">
        <f>IF(OR(H25="",J25=""),"",H25*J25)</f>
      </c>
      <c r="L25" s="4"/>
      <c r="M25" s="9">
        <f>IF(F25="","",IF(AND(OR(D25="חשבונית מס",D25="חשבונית מס-קבלה"),H25&gt;5000,L25=""),"חסר מספר הקצאה",IF(AND(N(G25)&gt;0,NOT(OR(D25="חשבונית מס",D25="חשבונית מס-קבלה"))),"המע״מ לא ניתן לקיזוז","")))</f>
      </c>
    </row>
    <row r="26" spans="1:13" x14ac:dyDescent="0.25">
      <c r="A26" s="3"/>
      <c r="B26" s="4"/>
      <c r="C26" s="4"/>
      <c r="D26" s="4"/>
      <c r="E26" s="4"/>
      <c r="F26" s="5"/>
      <c r="G26" s="5"/>
      <c r="H26" s="6">
        <f>IF(F26="","",F26-N(G26))</f>
      </c>
      <c r="I26" s="7">
        <f>IF(OR(F26="",E26=""),"",IF(OR(D26="חשבונית מס",D26="חשבונית מס-קבלה"),N(G26)*IFERROR(VLOOKUP(E26,'שיעורי הכרה'!$A$2:$C$16,3,FALSE),1),0))</f>
      </c>
      <c r="J26" s="8">
        <f>IF(E26="","",IFERROR(VLOOKUP(E26,'שיעורי הכרה'!$A$2:$C$16,2,FALSE),1))</f>
      </c>
      <c r="K26" s="7">
        <f>IF(OR(H26="",J26=""),"",H26*J26)</f>
      </c>
      <c r="L26" s="4"/>
      <c r="M26" s="9">
        <f>IF(F26="","",IF(AND(OR(D26="חשבונית מס",D26="חשבונית מס-קבלה"),H26&gt;5000,L26=""),"חסר מספר הקצאה",IF(AND(N(G26)&gt;0,NOT(OR(D26="חשבונית מס",D26="חשבונית מס-קבלה"))),"המע״מ לא ניתן לקיזוז","")))</f>
      </c>
    </row>
    <row r="27" spans="1:13" x14ac:dyDescent="0.25">
      <c r="A27" s="3"/>
      <c r="B27" s="4"/>
      <c r="C27" s="4"/>
      <c r="D27" s="4"/>
      <c r="E27" s="4"/>
      <c r="F27" s="5"/>
      <c r="G27" s="5"/>
      <c r="H27" s="6">
        <f>IF(F27="","",F27-N(G27))</f>
      </c>
      <c r="I27" s="7">
        <f>IF(OR(F27="",E27=""),"",IF(OR(D27="חשבונית מס",D27="חשבונית מס-קבלה"),N(G27)*IFERROR(VLOOKUP(E27,'שיעורי הכרה'!$A$2:$C$16,3,FALSE),1),0))</f>
      </c>
      <c r="J27" s="8">
        <f>IF(E27="","",IFERROR(VLOOKUP(E27,'שיעורי הכרה'!$A$2:$C$16,2,FALSE),1))</f>
      </c>
      <c r="K27" s="7">
        <f>IF(OR(H27="",J27=""),"",H27*J27)</f>
      </c>
      <c r="L27" s="4"/>
      <c r="M27" s="9">
        <f>IF(F27="","",IF(AND(OR(D27="חשבונית מס",D27="חשבונית מס-קבלה"),H27&gt;5000,L27=""),"חסר מספר הקצאה",IF(AND(N(G27)&gt;0,NOT(OR(D27="חשבונית מס",D27="חשבונית מס-קבלה"))),"המע״מ לא ניתן לקיזוז","")))</f>
      </c>
    </row>
    <row r="28" spans="1:13" x14ac:dyDescent="0.25">
      <c r="A28" s="3"/>
      <c r="B28" s="4"/>
      <c r="C28" s="4"/>
      <c r="D28" s="4"/>
      <c r="E28" s="4"/>
      <c r="F28" s="5"/>
      <c r="G28" s="5"/>
      <c r="H28" s="6">
        <f>IF(F28="","",F28-N(G28))</f>
      </c>
      <c r="I28" s="7">
        <f>IF(OR(F28="",E28=""),"",IF(OR(D28="חשבונית מס",D28="חשבונית מס-קבלה"),N(G28)*IFERROR(VLOOKUP(E28,'שיעורי הכרה'!$A$2:$C$16,3,FALSE),1),0))</f>
      </c>
      <c r="J28" s="8">
        <f>IF(E28="","",IFERROR(VLOOKUP(E28,'שיעורי הכרה'!$A$2:$C$16,2,FALSE),1))</f>
      </c>
      <c r="K28" s="7">
        <f>IF(OR(H28="",J28=""),"",H28*J28)</f>
      </c>
      <c r="L28" s="4"/>
      <c r="M28" s="9">
        <f>IF(F28="","",IF(AND(OR(D28="חשבונית מס",D28="חשבונית מס-קבלה"),H28&gt;5000,L28=""),"חסר מספר הקצאה",IF(AND(N(G28)&gt;0,NOT(OR(D28="חשבונית מס",D28="חשבונית מס-קבלה"))),"המע״מ לא ניתן לקיזוז","")))</f>
      </c>
    </row>
    <row r="29" spans="1:13" x14ac:dyDescent="0.25">
      <c r="A29" s="3"/>
      <c r="B29" s="4"/>
      <c r="C29" s="4"/>
      <c r="D29" s="4"/>
      <c r="E29" s="4"/>
      <c r="F29" s="5"/>
      <c r="G29" s="5"/>
      <c r="H29" s="6">
        <f>IF(F29="","",F29-N(G29))</f>
      </c>
      <c r="I29" s="7">
        <f>IF(OR(F29="",E29=""),"",IF(OR(D29="חשבונית מס",D29="חשבונית מס-קבלה"),N(G29)*IFERROR(VLOOKUP(E29,'שיעורי הכרה'!$A$2:$C$16,3,FALSE),1),0))</f>
      </c>
      <c r="J29" s="8">
        <f>IF(E29="","",IFERROR(VLOOKUP(E29,'שיעורי הכרה'!$A$2:$C$16,2,FALSE),1))</f>
      </c>
      <c r="K29" s="7">
        <f>IF(OR(H29="",J29=""),"",H29*J29)</f>
      </c>
      <c r="L29" s="4"/>
      <c r="M29" s="9">
        <f>IF(F29="","",IF(AND(OR(D29="חשבונית מס",D29="חשבונית מס-קבלה"),H29&gt;5000,L29=""),"חסר מספר הקצאה",IF(AND(N(G29)&gt;0,NOT(OR(D29="חשבונית מס",D29="חשבונית מס-קבלה"))),"המע״מ לא ניתן לקיזוז","")))</f>
      </c>
    </row>
    <row r="30" spans="1:13" x14ac:dyDescent="0.25">
      <c r="A30" s="3"/>
      <c r="B30" s="4"/>
      <c r="C30" s="4"/>
      <c r="D30" s="4"/>
      <c r="E30" s="4"/>
      <c r="F30" s="5"/>
      <c r="G30" s="5"/>
      <c r="H30" s="6">
        <f>IF(F30="","",F30-N(G30))</f>
      </c>
      <c r="I30" s="7">
        <f>IF(OR(F30="",E30=""),"",IF(OR(D30="חשבונית מס",D30="חשבונית מס-קבלה"),N(G30)*IFERROR(VLOOKUP(E30,'שיעורי הכרה'!$A$2:$C$16,3,FALSE),1),0))</f>
      </c>
      <c r="J30" s="8">
        <f>IF(E30="","",IFERROR(VLOOKUP(E30,'שיעורי הכרה'!$A$2:$C$16,2,FALSE),1))</f>
      </c>
      <c r="K30" s="7">
        <f>IF(OR(H30="",J30=""),"",H30*J30)</f>
      </c>
      <c r="L30" s="4"/>
      <c r="M30" s="9">
        <f>IF(F30="","",IF(AND(OR(D30="חשבונית מס",D30="חשבונית מס-קבלה"),H30&gt;5000,L30=""),"חסר מספר הקצאה",IF(AND(N(G30)&gt;0,NOT(OR(D30="חשבונית מס",D30="חשבונית מס-קבלה"))),"המע״מ לא ניתן לקיזוז","")))</f>
      </c>
    </row>
    <row r="31" spans="1:13" x14ac:dyDescent="0.25">
      <c r="A31" s="3"/>
      <c r="B31" s="4"/>
      <c r="C31" s="4"/>
      <c r="D31" s="4"/>
      <c r="E31" s="4"/>
      <c r="F31" s="5"/>
      <c r="G31" s="5"/>
      <c r="H31" s="6">
        <f>IF(F31="","",F31-N(G31))</f>
      </c>
      <c r="I31" s="7">
        <f>IF(OR(F31="",E31=""),"",IF(OR(D31="חשבונית מס",D31="חשבונית מס-קבלה"),N(G31)*IFERROR(VLOOKUP(E31,'שיעורי הכרה'!$A$2:$C$16,3,FALSE),1),0))</f>
      </c>
      <c r="J31" s="8">
        <f>IF(E31="","",IFERROR(VLOOKUP(E31,'שיעורי הכרה'!$A$2:$C$16,2,FALSE),1))</f>
      </c>
      <c r="K31" s="7">
        <f>IF(OR(H31="",J31=""),"",H31*J31)</f>
      </c>
      <c r="L31" s="4"/>
      <c r="M31" s="9">
        <f>IF(F31="","",IF(AND(OR(D31="חשבונית מס",D31="חשבונית מס-קבלה"),H31&gt;5000,L31=""),"חסר מספר הקצאה",IF(AND(N(G31)&gt;0,NOT(OR(D31="חשבונית מס",D31="חשבונית מס-קבלה"))),"המע״מ לא ניתן לקיזוז","")))</f>
      </c>
    </row>
    <row r="32" spans="1:13" x14ac:dyDescent="0.25">
      <c r="A32" s="3"/>
      <c r="B32" s="4"/>
      <c r="C32" s="4"/>
      <c r="D32" s="4"/>
      <c r="E32" s="4"/>
      <c r="F32" s="5"/>
      <c r="G32" s="5"/>
      <c r="H32" s="6">
        <f>IF(F32="","",F32-N(G32))</f>
      </c>
      <c r="I32" s="7">
        <f>IF(OR(F32="",E32=""),"",IF(OR(D32="חשבונית מס",D32="חשבונית מס-קבלה"),N(G32)*IFERROR(VLOOKUP(E32,'שיעורי הכרה'!$A$2:$C$16,3,FALSE),1),0))</f>
      </c>
      <c r="J32" s="8">
        <f>IF(E32="","",IFERROR(VLOOKUP(E32,'שיעורי הכרה'!$A$2:$C$16,2,FALSE),1))</f>
      </c>
      <c r="K32" s="7">
        <f>IF(OR(H32="",J32=""),"",H32*J32)</f>
      </c>
      <c r="L32" s="4"/>
      <c r="M32" s="9">
        <f>IF(F32="","",IF(AND(OR(D32="חשבונית מס",D32="חשבונית מס-קבלה"),H32&gt;5000,L32=""),"חסר מספר הקצאה",IF(AND(N(G32)&gt;0,NOT(OR(D32="חשבונית מס",D32="חשבונית מס-קבלה"))),"המע״מ לא ניתן לקיזוז","")))</f>
      </c>
    </row>
    <row r="33" spans="1:13" x14ac:dyDescent="0.25">
      <c r="A33" s="3"/>
      <c r="B33" s="4"/>
      <c r="C33" s="4"/>
      <c r="D33" s="4"/>
      <c r="E33" s="4"/>
      <c r="F33" s="5"/>
      <c r="G33" s="5"/>
      <c r="H33" s="6">
        <f>IF(F33="","",F33-N(G33))</f>
      </c>
      <c r="I33" s="7">
        <f>IF(OR(F33="",E33=""),"",IF(OR(D33="חשבונית מס",D33="חשבונית מס-קבלה"),N(G33)*IFERROR(VLOOKUP(E33,'שיעורי הכרה'!$A$2:$C$16,3,FALSE),1),0))</f>
      </c>
      <c r="J33" s="8">
        <f>IF(E33="","",IFERROR(VLOOKUP(E33,'שיעורי הכרה'!$A$2:$C$16,2,FALSE),1))</f>
      </c>
      <c r="K33" s="7">
        <f>IF(OR(H33="",J33=""),"",H33*J33)</f>
      </c>
      <c r="L33" s="4"/>
      <c r="M33" s="9">
        <f>IF(F33="","",IF(AND(OR(D33="חשבונית מס",D33="חשבונית מס-קבלה"),H33&gt;5000,L33=""),"חסר מספר הקצאה",IF(AND(N(G33)&gt;0,NOT(OR(D33="חשבונית מס",D33="חשבונית מס-קבלה"))),"המע״מ לא ניתן לקיזוז","")))</f>
      </c>
    </row>
    <row r="34" spans="1:13" x14ac:dyDescent="0.25">
      <c r="A34" s="3"/>
      <c r="B34" s="4"/>
      <c r="C34" s="4"/>
      <c r="D34" s="4"/>
      <c r="E34" s="4"/>
      <c r="F34" s="5"/>
      <c r="G34" s="5"/>
      <c r="H34" s="6">
        <f>IF(F34="","",F34-N(G34))</f>
      </c>
      <c r="I34" s="7">
        <f>IF(OR(F34="",E34=""),"",IF(OR(D34="חשבונית מס",D34="חשבונית מס-קבלה"),N(G34)*IFERROR(VLOOKUP(E34,'שיעורי הכרה'!$A$2:$C$16,3,FALSE),1),0))</f>
      </c>
      <c r="J34" s="8">
        <f>IF(E34="","",IFERROR(VLOOKUP(E34,'שיעורי הכרה'!$A$2:$C$16,2,FALSE),1))</f>
      </c>
      <c r="K34" s="7">
        <f>IF(OR(H34="",J34=""),"",H34*J34)</f>
      </c>
      <c r="L34" s="4"/>
      <c r="M34" s="9">
        <f>IF(F34="","",IF(AND(OR(D34="חשבונית מס",D34="חשבונית מס-קבלה"),H34&gt;5000,L34=""),"חסר מספר הקצאה",IF(AND(N(G34)&gt;0,NOT(OR(D34="חשבונית מס",D34="חשבונית מס-קבלה"))),"המע״מ לא ניתן לקיזוז","")))</f>
      </c>
    </row>
    <row r="35" spans="1:13" x14ac:dyDescent="0.25">
      <c r="A35" s="3"/>
      <c r="B35" s="4"/>
      <c r="C35" s="4"/>
      <c r="D35" s="4"/>
      <c r="E35" s="4"/>
      <c r="F35" s="5"/>
      <c r="G35" s="5"/>
      <c r="H35" s="6">
        <f>IF(F35="","",F35-N(G35))</f>
      </c>
      <c r="I35" s="7">
        <f>IF(OR(F35="",E35=""),"",IF(OR(D35="חשבונית מס",D35="חשבונית מס-קבלה"),N(G35)*IFERROR(VLOOKUP(E35,'שיעורי הכרה'!$A$2:$C$16,3,FALSE),1),0))</f>
      </c>
      <c r="J35" s="8">
        <f>IF(E35="","",IFERROR(VLOOKUP(E35,'שיעורי הכרה'!$A$2:$C$16,2,FALSE),1))</f>
      </c>
      <c r="K35" s="7">
        <f>IF(OR(H35="",J35=""),"",H35*J35)</f>
      </c>
      <c r="L35" s="4"/>
      <c r="M35" s="9">
        <f>IF(F35="","",IF(AND(OR(D35="חשבונית מס",D35="חשבונית מס-קבלה"),H35&gt;5000,L35=""),"חסר מספר הקצאה",IF(AND(N(G35)&gt;0,NOT(OR(D35="חשבונית מס",D35="חשבונית מס-קבלה"))),"המע״מ לא ניתן לקיזוז","")))</f>
      </c>
    </row>
    <row r="36" spans="1:13" x14ac:dyDescent="0.25">
      <c r="A36" s="3"/>
      <c r="B36" s="4"/>
      <c r="C36" s="4"/>
      <c r="D36" s="4"/>
      <c r="E36" s="4"/>
      <c r="F36" s="5"/>
      <c r="G36" s="5"/>
      <c r="H36" s="6">
        <f>IF(F36="","",F36-N(G36))</f>
      </c>
      <c r="I36" s="7">
        <f>IF(OR(F36="",E36=""),"",IF(OR(D36="חשבונית מס",D36="חשבונית מס-קבלה"),N(G36)*IFERROR(VLOOKUP(E36,'שיעורי הכרה'!$A$2:$C$16,3,FALSE),1),0))</f>
      </c>
      <c r="J36" s="8">
        <f>IF(E36="","",IFERROR(VLOOKUP(E36,'שיעורי הכרה'!$A$2:$C$16,2,FALSE),1))</f>
      </c>
      <c r="K36" s="7">
        <f>IF(OR(H36="",J36=""),"",H36*J36)</f>
      </c>
      <c r="L36" s="4"/>
      <c r="M36" s="9">
        <f>IF(F36="","",IF(AND(OR(D36="חשבונית מס",D36="חשבונית מס-קבלה"),H36&gt;5000,L36=""),"חסר מספר הקצאה",IF(AND(N(G36)&gt;0,NOT(OR(D36="חשבונית מס",D36="חשבונית מס-קבלה"))),"המע״מ לא ניתן לקיזוז","")))</f>
      </c>
    </row>
    <row r="37" spans="1:13" x14ac:dyDescent="0.25">
      <c r="A37" s="3"/>
      <c r="B37" s="4"/>
      <c r="C37" s="4"/>
      <c r="D37" s="4"/>
      <c r="E37" s="4"/>
      <c r="F37" s="5"/>
      <c r="G37" s="5"/>
      <c r="H37" s="6">
        <f>IF(F37="","",F37-N(G37))</f>
      </c>
      <c r="I37" s="7">
        <f>IF(OR(F37="",E37=""),"",IF(OR(D37="חשבונית מס",D37="חשבונית מס-קבלה"),N(G37)*IFERROR(VLOOKUP(E37,'שיעורי הכרה'!$A$2:$C$16,3,FALSE),1),0))</f>
      </c>
      <c r="J37" s="8">
        <f>IF(E37="","",IFERROR(VLOOKUP(E37,'שיעורי הכרה'!$A$2:$C$16,2,FALSE),1))</f>
      </c>
      <c r="K37" s="7">
        <f>IF(OR(H37="",J37=""),"",H37*J37)</f>
      </c>
      <c r="L37" s="4"/>
      <c r="M37" s="9">
        <f>IF(F37="","",IF(AND(OR(D37="חשבונית מס",D37="חשבונית מס-קבלה"),H37&gt;5000,L37=""),"חסר מספר הקצאה",IF(AND(N(G37)&gt;0,NOT(OR(D37="חשבונית מס",D37="חשבונית מס-קבלה"))),"המע״מ לא ניתן לקיזוז","")))</f>
      </c>
    </row>
    <row r="38" spans="1:13" x14ac:dyDescent="0.25">
      <c r="A38" s="3"/>
      <c r="B38" s="4"/>
      <c r="C38" s="4"/>
      <c r="D38" s="4"/>
      <c r="E38" s="4"/>
      <c r="F38" s="5"/>
      <c r="G38" s="5"/>
      <c r="H38" s="6">
        <f>IF(F38="","",F38-N(G38))</f>
      </c>
      <c r="I38" s="7">
        <f>IF(OR(F38="",E38=""),"",IF(OR(D38="חשבונית מס",D38="חשבונית מס-קבלה"),N(G38)*IFERROR(VLOOKUP(E38,'שיעורי הכרה'!$A$2:$C$16,3,FALSE),1),0))</f>
      </c>
      <c r="J38" s="8">
        <f>IF(E38="","",IFERROR(VLOOKUP(E38,'שיעורי הכרה'!$A$2:$C$16,2,FALSE),1))</f>
      </c>
      <c r="K38" s="7">
        <f>IF(OR(H38="",J38=""),"",H38*J38)</f>
      </c>
      <c r="L38" s="4"/>
      <c r="M38" s="9">
        <f>IF(F38="","",IF(AND(OR(D38="חשבונית מס",D38="חשבונית מס-קבלה"),H38&gt;5000,L38=""),"חסר מספר הקצאה",IF(AND(N(G38)&gt;0,NOT(OR(D38="חשבונית מס",D38="חשבונית מס-קבלה"))),"המע״מ לא ניתן לקיזוז","")))</f>
      </c>
    </row>
    <row r="39" spans="1:13" x14ac:dyDescent="0.25">
      <c r="A39" s="3"/>
      <c r="B39" s="4"/>
      <c r="C39" s="4"/>
      <c r="D39" s="4"/>
      <c r="E39" s="4"/>
      <c r="F39" s="5"/>
      <c r="G39" s="5"/>
      <c r="H39" s="6">
        <f>IF(F39="","",F39-N(G39))</f>
      </c>
      <c r="I39" s="7">
        <f>IF(OR(F39="",E39=""),"",IF(OR(D39="חשבונית מס",D39="חשבונית מס-קבלה"),N(G39)*IFERROR(VLOOKUP(E39,'שיעורי הכרה'!$A$2:$C$16,3,FALSE),1),0))</f>
      </c>
      <c r="J39" s="8">
        <f>IF(E39="","",IFERROR(VLOOKUP(E39,'שיעורי הכרה'!$A$2:$C$16,2,FALSE),1))</f>
      </c>
      <c r="K39" s="7">
        <f>IF(OR(H39="",J39=""),"",H39*J39)</f>
      </c>
      <c r="L39" s="4"/>
      <c r="M39" s="9">
        <f>IF(F39="","",IF(AND(OR(D39="חשבונית מס",D39="חשבונית מס-קבלה"),H39&gt;5000,L39=""),"חסר מספר הקצאה",IF(AND(N(G39)&gt;0,NOT(OR(D39="חשבונית מס",D39="חשבונית מס-קבלה"))),"המע״מ לא ניתן לקיזוז","")))</f>
      </c>
    </row>
    <row r="40" spans="1:13" x14ac:dyDescent="0.25">
      <c r="A40" s="3"/>
      <c r="B40" s="4"/>
      <c r="C40" s="4"/>
      <c r="D40" s="4"/>
      <c r="E40" s="4"/>
      <c r="F40" s="5"/>
      <c r="G40" s="5"/>
      <c r="H40" s="6">
        <f>IF(F40="","",F40-N(G40))</f>
      </c>
      <c r="I40" s="7">
        <f>IF(OR(F40="",E40=""),"",IF(OR(D40="חשבונית מס",D40="חשבונית מס-קבלה"),N(G40)*IFERROR(VLOOKUP(E40,'שיעורי הכרה'!$A$2:$C$16,3,FALSE),1),0))</f>
      </c>
      <c r="J40" s="8">
        <f>IF(E40="","",IFERROR(VLOOKUP(E40,'שיעורי הכרה'!$A$2:$C$16,2,FALSE),1))</f>
      </c>
      <c r="K40" s="7">
        <f>IF(OR(H40="",J40=""),"",H40*J40)</f>
      </c>
      <c r="L40" s="4"/>
      <c r="M40" s="9">
        <f>IF(F40="","",IF(AND(OR(D40="חשבונית מס",D40="חשבונית מס-קבלה"),H40&gt;5000,L40=""),"חסר מספר הקצאה",IF(AND(N(G40)&gt;0,NOT(OR(D40="חשבונית מס",D40="חשבונית מס-קבלה"))),"המע״מ לא ניתן לקיזוז","")))</f>
      </c>
    </row>
    <row r="41" spans="1:13" x14ac:dyDescent="0.25">
      <c r="A41" s="3"/>
      <c r="B41" s="4"/>
      <c r="C41" s="4"/>
      <c r="D41" s="4"/>
      <c r="E41" s="4"/>
      <c r="F41" s="5"/>
      <c r="G41" s="5"/>
      <c r="H41" s="6">
        <f>IF(F41="","",F41-N(G41))</f>
      </c>
      <c r="I41" s="7">
        <f>IF(OR(F41="",E41=""),"",IF(OR(D41="חשבונית מס",D41="חשבונית מס-קבלה"),N(G41)*IFERROR(VLOOKUP(E41,'שיעורי הכרה'!$A$2:$C$16,3,FALSE),1),0))</f>
      </c>
      <c r="J41" s="8">
        <f>IF(E41="","",IFERROR(VLOOKUP(E41,'שיעורי הכרה'!$A$2:$C$16,2,FALSE),1))</f>
      </c>
      <c r="K41" s="7">
        <f>IF(OR(H41="",J41=""),"",H41*J41)</f>
      </c>
      <c r="L41" s="4"/>
      <c r="M41" s="9">
        <f>IF(F41="","",IF(AND(OR(D41="חשבונית מס",D41="חשבונית מס-קבלה"),H41&gt;5000,L41=""),"חסר מספר הקצאה",IF(AND(N(G41)&gt;0,NOT(OR(D41="חשבונית מס",D41="חשבונית מס-קבלה"))),"המע״מ לא ניתן לקיזוז","")))</f>
      </c>
    </row>
    <row r="42" spans="1:13" x14ac:dyDescent="0.25">
      <c r="A42" s="3"/>
      <c r="B42" s="4"/>
      <c r="C42" s="4"/>
      <c r="D42" s="4"/>
      <c r="E42" s="4"/>
      <c r="F42" s="5"/>
      <c r="G42" s="5"/>
      <c r="H42" s="6">
        <f>IF(F42="","",F42-N(G42))</f>
      </c>
      <c r="I42" s="7">
        <f>IF(OR(F42="",E42=""),"",IF(OR(D42="חשבונית מס",D42="חשבונית מס-קבלה"),N(G42)*IFERROR(VLOOKUP(E42,'שיעורי הכרה'!$A$2:$C$16,3,FALSE),1),0))</f>
      </c>
      <c r="J42" s="8">
        <f>IF(E42="","",IFERROR(VLOOKUP(E42,'שיעורי הכרה'!$A$2:$C$16,2,FALSE),1))</f>
      </c>
      <c r="K42" s="7">
        <f>IF(OR(H42="",J42=""),"",H42*J42)</f>
      </c>
      <c r="L42" s="4"/>
      <c r="M42" s="9">
        <f>IF(F42="","",IF(AND(OR(D42="חשבונית מס",D42="חשבונית מס-קבלה"),H42&gt;5000,L42=""),"חסר מספר הקצאה",IF(AND(N(G42)&gt;0,NOT(OR(D42="חשבונית מס",D42="חשבונית מס-קבלה"))),"המע״מ לא ניתן לקיזוז","")))</f>
      </c>
    </row>
    <row r="43" spans="1:13" x14ac:dyDescent="0.25">
      <c r="A43" s="3"/>
      <c r="B43" s="4"/>
      <c r="C43" s="4"/>
      <c r="D43" s="4"/>
      <c r="E43" s="4"/>
      <c r="F43" s="5"/>
      <c r="G43" s="5"/>
      <c r="H43" s="6">
        <f>IF(F43="","",F43-N(G43))</f>
      </c>
      <c r="I43" s="7">
        <f>IF(OR(F43="",E43=""),"",IF(OR(D43="חשבונית מס",D43="חשבונית מס-קבלה"),N(G43)*IFERROR(VLOOKUP(E43,'שיעורי הכרה'!$A$2:$C$16,3,FALSE),1),0))</f>
      </c>
      <c r="J43" s="8">
        <f>IF(E43="","",IFERROR(VLOOKUP(E43,'שיעורי הכרה'!$A$2:$C$16,2,FALSE),1))</f>
      </c>
      <c r="K43" s="7">
        <f>IF(OR(H43="",J43=""),"",H43*J43)</f>
      </c>
      <c r="L43" s="4"/>
      <c r="M43" s="9">
        <f>IF(F43="","",IF(AND(OR(D43="חשבונית מס",D43="חשבונית מס-קבלה"),H43&gt;5000,L43=""),"חסר מספר הקצאה",IF(AND(N(G43)&gt;0,NOT(OR(D43="חשבונית מס",D43="חשבונית מס-קבלה"))),"המע״מ לא ניתן לקיזוז","")))</f>
      </c>
    </row>
    <row r="44" spans="1:13" x14ac:dyDescent="0.25">
      <c r="A44" s="3"/>
      <c r="B44" s="4"/>
      <c r="C44" s="4"/>
      <c r="D44" s="4"/>
      <c r="E44" s="4"/>
      <c r="F44" s="5"/>
      <c r="G44" s="5"/>
      <c r="H44" s="6">
        <f>IF(F44="","",F44-N(G44))</f>
      </c>
      <c r="I44" s="7">
        <f>IF(OR(F44="",E44=""),"",IF(OR(D44="חשבונית מס",D44="חשבונית מס-קבלה"),N(G44)*IFERROR(VLOOKUP(E44,'שיעורי הכרה'!$A$2:$C$16,3,FALSE),1),0))</f>
      </c>
      <c r="J44" s="8">
        <f>IF(E44="","",IFERROR(VLOOKUP(E44,'שיעורי הכרה'!$A$2:$C$16,2,FALSE),1))</f>
      </c>
      <c r="K44" s="7">
        <f>IF(OR(H44="",J44=""),"",H44*J44)</f>
      </c>
      <c r="L44" s="4"/>
      <c r="M44" s="9">
        <f>IF(F44="","",IF(AND(OR(D44="חשבונית מס",D44="חשבונית מס-קבלה"),H44&gt;5000,L44=""),"חסר מספר הקצאה",IF(AND(N(G44)&gt;0,NOT(OR(D44="חשבונית מס",D44="חשבונית מס-קבלה"))),"המע״מ לא ניתן לקיזוז","")))</f>
      </c>
    </row>
    <row r="45" spans="1:13" x14ac:dyDescent="0.25">
      <c r="A45" s="3"/>
      <c r="B45" s="4"/>
      <c r="C45" s="4"/>
      <c r="D45" s="4"/>
      <c r="E45" s="4"/>
      <c r="F45" s="5"/>
      <c r="G45" s="5"/>
      <c r="H45" s="6">
        <f>IF(F45="","",F45-N(G45))</f>
      </c>
      <c r="I45" s="7">
        <f>IF(OR(F45="",E45=""),"",IF(OR(D45="חשבונית מס",D45="חשבונית מס-קבלה"),N(G45)*IFERROR(VLOOKUP(E45,'שיעורי הכרה'!$A$2:$C$16,3,FALSE),1),0))</f>
      </c>
      <c r="J45" s="8">
        <f>IF(E45="","",IFERROR(VLOOKUP(E45,'שיעורי הכרה'!$A$2:$C$16,2,FALSE),1))</f>
      </c>
      <c r="K45" s="7">
        <f>IF(OR(H45="",J45=""),"",H45*J45)</f>
      </c>
      <c r="L45" s="4"/>
      <c r="M45" s="9">
        <f>IF(F45="","",IF(AND(OR(D45="חשבונית מס",D45="חשבונית מס-קבלה"),H45&gt;5000,L45=""),"חסר מספר הקצאה",IF(AND(N(G45)&gt;0,NOT(OR(D45="חשבונית מס",D45="חשבונית מס-קבלה"))),"המע״מ לא ניתן לקיזוז","")))</f>
      </c>
    </row>
    <row r="46" spans="1:13" x14ac:dyDescent="0.25">
      <c r="A46" s="3"/>
      <c r="B46" s="4"/>
      <c r="C46" s="4"/>
      <c r="D46" s="4"/>
      <c r="E46" s="4"/>
      <c r="F46" s="5"/>
      <c r="G46" s="5"/>
      <c r="H46" s="6">
        <f>IF(F46="","",F46-N(G46))</f>
      </c>
      <c r="I46" s="7">
        <f>IF(OR(F46="",E46=""),"",IF(OR(D46="חשבונית מס",D46="חשבונית מס-קבלה"),N(G46)*IFERROR(VLOOKUP(E46,'שיעורי הכרה'!$A$2:$C$16,3,FALSE),1),0))</f>
      </c>
      <c r="J46" s="8">
        <f>IF(E46="","",IFERROR(VLOOKUP(E46,'שיעורי הכרה'!$A$2:$C$16,2,FALSE),1))</f>
      </c>
      <c r="K46" s="7">
        <f>IF(OR(H46="",J46=""),"",H46*J46)</f>
      </c>
      <c r="L46" s="4"/>
      <c r="M46" s="9">
        <f>IF(F46="","",IF(AND(OR(D46="חשבונית מס",D46="חשבונית מס-קבלה"),H46&gt;5000,L46=""),"חסר מספר הקצאה",IF(AND(N(G46)&gt;0,NOT(OR(D46="חשבונית מס",D46="חשבונית מס-קבלה"))),"המע״מ לא ניתן לקיזוז","")))</f>
      </c>
    </row>
    <row r="47" spans="1:13" x14ac:dyDescent="0.25">
      <c r="A47" s="3"/>
      <c r="B47" s="4"/>
      <c r="C47" s="4"/>
      <c r="D47" s="4"/>
      <c r="E47" s="4"/>
      <c r="F47" s="5"/>
      <c r="G47" s="5"/>
      <c r="H47" s="6">
        <f>IF(F47="","",F47-N(G47))</f>
      </c>
      <c r="I47" s="7">
        <f>IF(OR(F47="",E47=""),"",IF(OR(D47="חשבונית מס",D47="חשבונית מס-קבלה"),N(G47)*IFERROR(VLOOKUP(E47,'שיעורי הכרה'!$A$2:$C$16,3,FALSE),1),0))</f>
      </c>
      <c r="J47" s="8">
        <f>IF(E47="","",IFERROR(VLOOKUP(E47,'שיעורי הכרה'!$A$2:$C$16,2,FALSE),1))</f>
      </c>
      <c r="K47" s="7">
        <f>IF(OR(H47="",J47=""),"",H47*J47)</f>
      </c>
      <c r="L47" s="4"/>
      <c r="M47" s="9">
        <f>IF(F47="","",IF(AND(OR(D47="חשבונית מס",D47="חשבונית מס-קבלה"),H47&gt;5000,L47=""),"חסר מספר הקצאה",IF(AND(N(G47)&gt;0,NOT(OR(D47="חשבונית מס",D47="חשבונית מס-קבלה"))),"המע״מ לא ניתן לקיזוז","")))</f>
      </c>
    </row>
    <row r="48" spans="1:13" x14ac:dyDescent="0.25">
      <c r="A48" s="3"/>
      <c r="B48" s="4"/>
      <c r="C48" s="4"/>
      <c r="D48" s="4"/>
      <c r="E48" s="4"/>
      <c r="F48" s="5"/>
      <c r="G48" s="5"/>
      <c r="H48" s="6">
        <f>IF(F48="","",F48-N(G48))</f>
      </c>
      <c r="I48" s="7">
        <f>IF(OR(F48="",E48=""),"",IF(OR(D48="חשבונית מס",D48="חשבונית מס-קבלה"),N(G48)*IFERROR(VLOOKUP(E48,'שיעורי הכרה'!$A$2:$C$16,3,FALSE),1),0))</f>
      </c>
      <c r="J48" s="8">
        <f>IF(E48="","",IFERROR(VLOOKUP(E48,'שיעורי הכרה'!$A$2:$C$16,2,FALSE),1))</f>
      </c>
      <c r="K48" s="7">
        <f>IF(OR(H48="",J48=""),"",H48*J48)</f>
      </c>
      <c r="L48" s="4"/>
      <c r="M48" s="9">
        <f>IF(F48="","",IF(AND(OR(D48="חשבונית מס",D48="חשבונית מס-קבלה"),H48&gt;5000,L48=""),"חסר מספר הקצאה",IF(AND(N(G48)&gt;0,NOT(OR(D48="חשבונית מס",D48="חשבונית מס-קבלה"))),"המע״מ לא ניתן לקיזוז","")))</f>
      </c>
    </row>
    <row r="49" spans="1:13" x14ac:dyDescent="0.25">
      <c r="A49" s="3"/>
      <c r="B49" s="4"/>
      <c r="C49" s="4"/>
      <c r="D49" s="4"/>
      <c r="E49" s="4"/>
      <c r="F49" s="5"/>
      <c r="G49" s="5"/>
      <c r="H49" s="6">
        <f>IF(F49="","",F49-N(G49))</f>
      </c>
      <c r="I49" s="7">
        <f>IF(OR(F49="",E49=""),"",IF(OR(D49="חשבונית מס",D49="חשבונית מס-קבלה"),N(G49)*IFERROR(VLOOKUP(E49,'שיעורי הכרה'!$A$2:$C$16,3,FALSE),1),0))</f>
      </c>
      <c r="J49" s="8">
        <f>IF(E49="","",IFERROR(VLOOKUP(E49,'שיעורי הכרה'!$A$2:$C$16,2,FALSE),1))</f>
      </c>
      <c r="K49" s="7">
        <f>IF(OR(H49="",J49=""),"",H49*J49)</f>
      </c>
      <c r="L49" s="4"/>
      <c r="M49" s="9">
        <f>IF(F49="","",IF(AND(OR(D49="חשבונית מס",D49="חשבונית מס-קבלה"),H49&gt;5000,L49=""),"חסר מספר הקצאה",IF(AND(N(G49)&gt;0,NOT(OR(D49="חשבונית מס",D49="חשבונית מס-קבלה"))),"המע״מ לא ניתן לקיזוז","")))</f>
      </c>
    </row>
    <row r="50" spans="1:13" x14ac:dyDescent="0.25">
      <c r="A50" s="3"/>
      <c r="B50" s="4"/>
      <c r="C50" s="4"/>
      <c r="D50" s="4"/>
      <c r="E50" s="4"/>
      <c r="F50" s="5"/>
      <c r="G50" s="5"/>
      <c r="H50" s="6">
        <f>IF(F50="","",F50-N(G50))</f>
      </c>
      <c r="I50" s="7">
        <f>IF(OR(F50="",E50=""),"",IF(OR(D50="חשבונית מס",D50="חשבונית מס-קבלה"),N(G50)*IFERROR(VLOOKUP(E50,'שיעורי הכרה'!$A$2:$C$16,3,FALSE),1),0))</f>
      </c>
      <c r="J50" s="8">
        <f>IF(E50="","",IFERROR(VLOOKUP(E50,'שיעורי הכרה'!$A$2:$C$16,2,FALSE),1))</f>
      </c>
      <c r="K50" s="7">
        <f>IF(OR(H50="",J50=""),"",H50*J50)</f>
      </c>
      <c r="L50" s="4"/>
      <c r="M50" s="9">
        <f>IF(F50="","",IF(AND(OR(D50="חשבונית מס",D50="חשבונית מס-קבלה"),H50&gt;5000,L50=""),"חסר מספר הקצאה",IF(AND(N(G50)&gt;0,NOT(OR(D50="חשבונית מס",D50="חשבונית מס-קבלה"))),"המע״מ לא ניתן לקיזוז","")))</f>
      </c>
    </row>
    <row r="51" spans="1:13" x14ac:dyDescent="0.25">
      <c r="A51" s="3"/>
      <c r="B51" s="4"/>
      <c r="C51" s="4"/>
      <c r="D51" s="4"/>
      <c r="E51" s="4"/>
      <c r="F51" s="5"/>
      <c r="G51" s="5"/>
      <c r="H51" s="6">
        <f>IF(F51="","",F51-N(G51))</f>
      </c>
      <c r="I51" s="7">
        <f>IF(OR(F51="",E51=""),"",IF(OR(D51="חשבונית מס",D51="חשבונית מס-קבלה"),N(G51)*IFERROR(VLOOKUP(E51,'שיעורי הכרה'!$A$2:$C$16,3,FALSE),1),0))</f>
      </c>
      <c r="J51" s="8">
        <f>IF(E51="","",IFERROR(VLOOKUP(E51,'שיעורי הכרה'!$A$2:$C$16,2,FALSE),1))</f>
      </c>
      <c r="K51" s="7">
        <f>IF(OR(H51="",J51=""),"",H51*J51)</f>
      </c>
      <c r="L51" s="4"/>
      <c r="M51" s="9">
        <f>IF(F51="","",IF(AND(OR(D51="חשבונית מס",D51="חשבונית מס-קבלה"),H51&gt;5000,L51=""),"חסר מספר הקצאה",IF(AND(N(G51)&gt;0,NOT(OR(D51="חשבונית מס",D51="חשבונית מס-קבלה"))),"המע״מ לא ניתן לקיזוז","")))</f>
      </c>
    </row>
    <row r="52" spans="1:13" x14ac:dyDescent="0.25">
      <c r="A52" s="3"/>
      <c r="B52" s="4"/>
      <c r="C52" s="4"/>
      <c r="D52" s="4"/>
      <c r="E52" s="4"/>
      <c r="F52" s="5"/>
      <c r="G52" s="5"/>
      <c r="H52" s="6">
        <f>IF(F52="","",F52-N(G52))</f>
      </c>
      <c r="I52" s="7">
        <f>IF(OR(F52="",E52=""),"",IF(OR(D52="חשבונית מס",D52="חשבונית מס-קבלה"),N(G52)*IFERROR(VLOOKUP(E52,'שיעורי הכרה'!$A$2:$C$16,3,FALSE),1),0))</f>
      </c>
      <c r="J52" s="8">
        <f>IF(E52="","",IFERROR(VLOOKUP(E52,'שיעורי הכרה'!$A$2:$C$16,2,FALSE),1))</f>
      </c>
      <c r="K52" s="7">
        <f>IF(OR(H52="",J52=""),"",H52*J52)</f>
      </c>
      <c r="L52" s="4"/>
      <c r="M52" s="9">
        <f>IF(F52="","",IF(AND(OR(D52="חשבונית מס",D52="חשבונית מס-קבלה"),H52&gt;5000,L52=""),"חסר מספר הקצאה",IF(AND(N(G52)&gt;0,NOT(OR(D52="חשבונית מס",D52="חשבונית מס-קבלה"))),"המע״מ לא ניתן לקיזוז","")))</f>
      </c>
    </row>
    <row r="53" spans="1:13" x14ac:dyDescent="0.25">
      <c r="A53" s="3"/>
      <c r="B53" s="4"/>
      <c r="C53" s="4"/>
      <c r="D53" s="4"/>
      <c r="E53" s="4"/>
      <c r="F53" s="5"/>
      <c r="G53" s="5"/>
      <c r="H53" s="6">
        <f>IF(F53="","",F53-N(G53))</f>
      </c>
      <c r="I53" s="7">
        <f>IF(OR(F53="",E53=""),"",IF(OR(D53="חשבונית מס",D53="חשבונית מס-קבלה"),N(G53)*IFERROR(VLOOKUP(E53,'שיעורי הכרה'!$A$2:$C$16,3,FALSE),1),0))</f>
      </c>
      <c r="J53" s="8">
        <f>IF(E53="","",IFERROR(VLOOKUP(E53,'שיעורי הכרה'!$A$2:$C$16,2,FALSE),1))</f>
      </c>
      <c r="K53" s="7">
        <f>IF(OR(H53="",J53=""),"",H53*J53)</f>
      </c>
      <c r="L53" s="4"/>
      <c r="M53" s="9">
        <f>IF(F53="","",IF(AND(OR(D53="חשבונית מס",D53="חשבונית מס-קבלה"),H53&gt;5000,L53=""),"חסר מספר הקצאה",IF(AND(N(G53)&gt;0,NOT(OR(D53="חשבונית מס",D53="חשבונית מס-קבלה"))),"המע״מ לא ניתן לקיזוז","")))</f>
      </c>
    </row>
    <row r="54" spans="1:13" x14ac:dyDescent="0.25">
      <c r="A54" s="3"/>
      <c r="B54" s="4"/>
      <c r="C54" s="4"/>
      <c r="D54" s="4"/>
      <c r="E54" s="4"/>
      <c r="F54" s="5"/>
      <c r="G54" s="5"/>
      <c r="H54" s="6">
        <f>IF(F54="","",F54-N(G54))</f>
      </c>
      <c r="I54" s="7">
        <f>IF(OR(F54="",E54=""),"",IF(OR(D54="חשבונית מס",D54="חשבונית מס-קבלה"),N(G54)*IFERROR(VLOOKUP(E54,'שיעורי הכרה'!$A$2:$C$16,3,FALSE),1),0))</f>
      </c>
      <c r="J54" s="8">
        <f>IF(E54="","",IFERROR(VLOOKUP(E54,'שיעורי הכרה'!$A$2:$C$16,2,FALSE),1))</f>
      </c>
      <c r="K54" s="7">
        <f>IF(OR(H54="",J54=""),"",H54*J54)</f>
      </c>
      <c r="L54" s="4"/>
      <c r="M54" s="9">
        <f>IF(F54="","",IF(AND(OR(D54="חשבונית מס",D54="חשבונית מס-קבלה"),H54&gt;5000,L54=""),"חסר מספר הקצאה",IF(AND(N(G54)&gt;0,NOT(OR(D54="חשבונית מס",D54="חשבונית מס-קבלה"))),"המע״מ לא ניתן לקיזוז","")))</f>
      </c>
    </row>
    <row r="55" spans="1:13" x14ac:dyDescent="0.25">
      <c r="A55" s="3"/>
      <c r="B55" s="4"/>
      <c r="C55" s="4"/>
      <c r="D55" s="4"/>
      <c r="E55" s="4"/>
      <c r="F55" s="5"/>
      <c r="G55" s="5"/>
      <c r="H55" s="6">
        <f>IF(F55="","",F55-N(G55))</f>
      </c>
      <c r="I55" s="7">
        <f>IF(OR(F55="",E55=""),"",IF(OR(D55="חשבונית מס",D55="חשבונית מס-קבלה"),N(G55)*IFERROR(VLOOKUP(E55,'שיעורי הכרה'!$A$2:$C$16,3,FALSE),1),0))</f>
      </c>
      <c r="J55" s="8">
        <f>IF(E55="","",IFERROR(VLOOKUP(E55,'שיעורי הכרה'!$A$2:$C$16,2,FALSE),1))</f>
      </c>
      <c r="K55" s="7">
        <f>IF(OR(H55="",J55=""),"",H55*J55)</f>
      </c>
      <c r="L55" s="4"/>
      <c r="M55" s="9">
        <f>IF(F55="","",IF(AND(OR(D55="חשבונית מס",D55="חשבונית מס-קבלה"),H55&gt;5000,L55=""),"חסר מספר הקצאה",IF(AND(N(G55)&gt;0,NOT(OR(D55="חשבונית מס",D55="חשבונית מס-קבלה"))),"המע״מ לא ניתן לקיזוז","")))</f>
      </c>
    </row>
    <row r="56" spans="1:13" x14ac:dyDescent="0.25">
      <c r="A56" s="3"/>
      <c r="B56" s="4"/>
      <c r="C56" s="4"/>
      <c r="D56" s="4"/>
      <c r="E56" s="4"/>
      <c r="F56" s="5"/>
      <c r="G56" s="5"/>
      <c r="H56" s="6">
        <f>IF(F56="","",F56-N(G56))</f>
      </c>
      <c r="I56" s="7">
        <f>IF(OR(F56="",E56=""),"",IF(OR(D56="חשבונית מס",D56="חשבונית מס-קבלה"),N(G56)*IFERROR(VLOOKUP(E56,'שיעורי הכרה'!$A$2:$C$16,3,FALSE),1),0))</f>
      </c>
      <c r="J56" s="8">
        <f>IF(E56="","",IFERROR(VLOOKUP(E56,'שיעורי הכרה'!$A$2:$C$16,2,FALSE),1))</f>
      </c>
      <c r="K56" s="7">
        <f>IF(OR(H56="",J56=""),"",H56*J56)</f>
      </c>
      <c r="L56" s="4"/>
      <c r="M56" s="9">
        <f>IF(F56="","",IF(AND(OR(D56="חשבונית מס",D56="חשבונית מס-קבלה"),H56&gt;5000,L56=""),"חסר מספר הקצאה",IF(AND(N(G56)&gt;0,NOT(OR(D56="חשבונית מס",D56="חשבונית מס-קבלה"))),"המע״מ לא ניתן לקיזוז","")))</f>
      </c>
    </row>
    <row r="57" spans="1:13" x14ac:dyDescent="0.25">
      <c r="A57" s="3"/>
      <c r="B57" s="4"/>
      <c r="C57" s="4"/>
      <c r="D57" s="4"/>
      <c r="E57" s="4"/>
      <c r="F57" s="5"/>
      <c r="G57" s="5"/>
      <c r="H57" s="6">
        <f>IF(F57="","",F57-N(G57))</f>
      </c>
      <c r="I57" s="7">
        <f>IF(OR(F57="",E57=""),"",IF(OR(D57="חשבונית מס",D57="חשבונית מס-קבלה"),N(G57)*IFERROR(VLOOKUP(E57,'שיעורי הכרה'!$A$2:$C$16,3,FALSE),1),0))</f>
      </c>
      <c r="J57" s="8">
        <f>IF(E57="","",IFERROR(VLOOKUP(E57,'שיעורי הכרה'!$A$2:$C$16,2,FALSE),1))</f>
      </c>
      <c r="K57" s="7">
        <f>IF(OR(H57="",J57=""),"",H57*J57)</f>
      </c>
      <c r="L57" s="4"/>
      <c r="M57" s="9">
        <f>IF(F57="","",IF(AND(OR(D57="חשבונית מס",D57="חשבונית מס-קבלה"),H57&gt;5000,L57=""),"חסר מספר הקצאה",IF(AND(N(G57)&gt;0,NOT(OR(D57="חשבונית מס",D57="חשבונית מס-קבלה"))),"המע״מ לא ניתן לקיזוז","")))</f>
      </c>
    </row>
    <row r="58" spans="1:13" x14ac:dyDescent="0.25">
      <c r="A58" s="3"/>
      <c r="B58" s="4"/>
      <c r="C58" s="4"/>
      <c r="D58" s="4"/>
      <c r="E58" s="4"/>
      <c r="F58" s="5"/>
      <c r="G58" s="5"/>
      <c r="H58" s="6">
        <f>IF(F58="","",F58-N(G58))</f>
      </c>
      <c r="I58" s="7">
        <f>IF(OR(F58="",E58=""),"",IF(OR(D58="חשבונית מס",D58="חשבונית מס-קבלה"),N(G58)*IFERROR(VLOOKUP(E58,'שיעורי הכרה'!$A$2:$C$16,3,FALSE),1),0))</f>
      </c>
      <c r="J58" s="8">
        <f>IF(E58="","",IFERROR(VLOOKUP(E58,'שיעורי הכרה'!$A$2:$C$16,2,FALSE),1))</f>
      </c>
      <c r="K58" s="7">
        <f>IF(OR(H58="",J58=""),"",H58*J58)</f>
      </c>
      <c r="L58" s="4"/>
      <c r="M58" s="9">
        <f>IF(F58="","",IF(AND(OR(D58="חשבונית מס",D58="חשבונית מס-קבלה"),H58&gt;5000,L58=""),"חסר מספר הקצאה",IF(AND(N(G58)&gt;0,NOT(OR(D58="חשבונית מס",D58="חשבונית מס-קבלה"))),"המע״מ לא ניתן לקיזוז","")))</f>
      </c>
    </row>
    <row r="59" spans="1:13" x14ac:dyDescent="0.25">
      <c r="A59" s="3"/>
      <c r="B59" s="4"/>
      <c r="C59" s="4"/>
      <c r="D59" s="4"/>
      <c r="E59" s="4"/>
      <c r="F59" s="5"/>
      <c r="G59" s="5"/>
      <c r="H59" s="6">
        <f>IF(F59="","",F59-N(G59))</f>
      </c>
      <c r="I59" s="7">
        <f>IF(OR(F59="",E59=""),"",IF(OR(D59="חשבונית מס",D59="חשבונית מס-קבלה"),N(G59)*IFERROR(VLOOKUP(E59,'שיעורי הכרה'!$A$2:$C$16,3,FALSE),1),0))</f>
      </c>
      <c r="J59" s="8">
        <f>IF(E59="","",IFERROR(VLOOKUP(E59,'שיעורי הכרה'!$A$2:$C$16,2,FALSE),1))</f>
      </c>
      <c r="K59" s="7">
        <f>IF(OR(H59="",J59=""),"",H59*J59)</f>
      </c>
      <c r="L59" s="4"/>
      <c r="M59" s="9">
        <f>IF(F59="","",IF(AND(OR(D59="חשבונית מס",D59="חשבונית מס-קבלה"),H59&gt;5000,L59=""),"חסר מספר הקצאה",IF(AND(N(G59)&gt;0,NOT(OR(D59="חשבונית מס",D59="חשבונית מס-קבלה"))),"המע״מ לא ניתן לקיזוז","")))</f>
      </c>
    </row>
    <row r="60" spans="1:13" x14ac:dyDescent="0.25">
      <c r="A60" s="3"/>
      <c r="B60" s="4"/>
      <c r="C60" s="4"/>
      <c r="D60" s="4"/>
      <c r="E60" s="4"/>
      <c r="F60" s="5"/>
      <c r="G60" s="5"/>
      <c r="H60" s="6">
        <f>IF(F60="","",F60-N(G60))</f>
      </c>
      <c r="I60" s="7">
        <f>IF(OR(F60="",E60=""),"",IF(OR(D60="חשבונית מס",D60="חשבונית מס-קבלה"),N(G60)*IFERROR(VLOOKUP(E60,'שיעורי הכרה'!$A$2:$C$16,3,FALSE),1),0))</f>
      </c>
      <c r="J60" s="8">
        <f>IF(E60="","",IFERROR(VLOOKUP(E60,'שיעורי הכרה'!$A$2:$C$16,2,FALSE),1))</f>
      </c>
      <c r="K60" s="7">
        <f>IF(OR(H60="",J60=""),"",H60*J60)</f>
      </c>
      <c r="L60" s="4"/>
      <c r="M60" s="9">
        <f>IF(F60="","",IF(AND(OR(D60="חשבונית מס",D60="חשבונית מס-קבלה"),H60&gt;5000,L60=""),"חסר מספר הקצאה",IF(AND(N(G60)&gt;0,NOT(OR(D60="חשבונית מס",D60="חשבונית מס-קבלה"))),"המע״מ לא ניתן לקיזוז","")))</f>
      </c>
    </row>
    <row r="61" spans="1:13" x14ac:dyDescent="0.25">
      <c r="A61" s="3"/>
      <c r="B61" s="4"/>
      <c r="C61" s="4"/>
      <c r="D61" s="4"/>
      <c r="E61" s="4"/>
      <c r="F61" s="5"/>
      <c r="G61" s="5"/>
      <c r="H61" s="6">
        <f>IF(F61="","",F61-N(G61))</f>
      </c>
      <c r="I61" s="7">
        <f>IF(OR(F61="",E61=""),"",IF(OR(D61="חשבונית מס",D61="חשבונית מס-קבלה"),N(G61)*IFERROR(VLOOKUP(E61,'שיעורי הכרה'!$A$2:$C$16,3,FALSE),1),0))</f>
      </c>
      <c r="J61" s="8">
        <f>IF(E61="","",IFERROR(VLOOKUP(E61,'שיעורי הכרה'!$A$2:$C$16,2,FALSE),1))</f>
      </c>
      <c r="K61" s="7">
        <f>IF(OR(H61="",J61=""),"",H61*J61)</f>
      </c>
      <c r="L61" s="4"/>
      <c r="M61" s="9">
        <f>IF(F61="","",IF(AND(OR(D61="חשבונית מס",D61="חשבונית מס-קבלה"),H61&gt;5000,L61=""),"חסר מספר הקצאה",IF(AND(N(G61)&gt;0,NOT(OR(D61="חשבונית מס",D61="חשבונית מס-קבלה"))),"המע״מ לא ניתן לקיזוז","")))</f>
      </c>
    </row>
    <row r="62" spans="1:13" x14ac:dyDescent="0.25">
      <c r="A62" s="3"/>
      <c r="B62" s="4"/>
      <c r="C62" s="4"/>
      <c r="D62" s="4"/>
      <c r="E62" s="4"/>
      <c r="F62" s="5"/>
      <c r="G62" s="5"/>
      <c r="H62" s="6">
        <f>IF(F62="","",F62-N(G62))</f>
      </c>
      <c r="I62" s="7">
        <f>IF(OR(F62="",E62=""),"",IF(OR(D62="חשבונית מס",D62="חשבונית מס-קבלה"),N(G62)*IFERROR(VLOOKUP(E62,'שיעורי הכרה'!$A$2:$C$16,3,FALSE),1),0))</f>
      </c>
      <c r="J62" s="8">
        <f>IF(E62="","",IFERROR(VLOOKUP(E62,'שיעורי הכרה'!$A$2:$C$16,2,FALSE),1))</f>
      </c>
      <c r="K62" s="7">
        <f>IF(OR(H62="",J62=""),"",H62*J62)</f>
      </c>
      <c r="L62" s="4"/>
      <c r="M62" s="9">
        <f>IF(F62="","",IF(AND(OR(D62="חשבונית מס",D62="חשבונית מס-קבלה"),H62&gt;5000,L62=""),"חסר מספר הקצאה",IF(AND(N(G62)&gt;0,NOT(OR(D62="חשבונית מס",D62="חשבונית מס-קבלה"))),"המע״מ לא ניתן לקיזוז","")))</f>
      </c>
    </row>
    <row r="63" spans="1:13" x14ac:dyDescent="0.25">
      <c r="A63" s="3"/>
      <c r="B63" s="4"/>
      <c r="C63" s="4"/>
      <c r="D63" s="4"/>
      <c r="E63" s="4"/>
      <c r="F63" s="5"/>
      <c r="G63" s="5"/>
      <c r="H63" s="6">
        <f>IF(F63="","",F63-N(G63))</f>
      </c>
      <c r="I63" s="7">
        <f>IF(OR(F63="",E63=""),"",IF(OR(D63="חשבונית מס",D63="חשבונית מס-קבלה"),N(G63)*IFERROR(VLOOKUP(E63,'שיעורי הכרה'!$A$2:$C$16,3,FALSE),1),0))</f>
      </c>
      <c r="J63" s="8">
        <f>IF(E63="","",IFERROR(VLOOKUP(E63,'שיעורי הכרה'!$A$2:$C$16,2,FALSE),1))</f>
      </c>
      <c r="K63" s="7">
        <f>IF(OR(H63="",J63=""),"",H63*J63)</f>
      </c>
      <c r="L63" s="4"/>
      <c r="M63" s="9">
        <f>IF(F63="","",IF(AND(OR(D63="חשבונית מס",D63="חשבונית מס-קבלה"),H63&gt;5000,L63=""),"חסר מספר הקצאה",IF(AND(N(G63)&gt;0,NOT(OR(D63="חשבונית מס",D63="חשבונית מס-קבלה"))),"המע״מ לא ניתן לקיזוז","")))</f>
      </c>
    </row>
    <row r="64" spans="1:13" x14ac:dyDescent="0.25">
      <c r="A64" s="3"/>
      <c r="B64" s="4"/>
      <c r="C64" s="4"/>
      <c r="D64" s="4"/>
      <c r="E64" s="4"/>
      <c r="F64" s="5"/>
      <c r="G64" s="5"/>
      <c r="H64" s="6">
        <f>IF(F64="","",F64-N(G64))</f>
      </c>
      <c r="I64" s="7">
        <f>IF(OR(F64="",E64=""),"",IF(OR(D64="חשבונית מס",D64="חשבונית מס-קבלה"),N(G64)*IFERROR(VLOOKUP(E64,'שיעורי הכרה'!$A$2:$C$16,3,FALSE),1),0))</f>
      </c>
      <c r="J64" s="8">
        <f>IF(E64="","",IFERROR(VLOOKUP(E64,'שיעורי הכרה'!$A$2:$C$16,2,FALSE),1))</f>
      </c>
      <c r="K64" s="7">
        <f>IF(OR(H64="",J64=""),"",H64*J64)</f>
      </c>
      <c r="L64" s="4"/>
      <c r="M64" s="9">
        <f>IF(F64="","",IF(AND(OR(D64="חשבונית מס",D64="חשבונית מס-קבלה"),H64&gt;5000,L64=""),"חסר מספר הקצאה",IF(AND(N(G64)&gt;0,NOT(OR(D64="חשבונית מס",D64="חשבונית מס-קבלה"))),"המע״מ לא ניתן לקיזוז","")))</f>
      </c>
    </row>
    <row r="65" spans="1:13" x14ac:dyDescent="0.25">
      <c r="A65" s="3"/>
      <c r="B65" s="4"/>
      <c r="C65" s="4"/>
      <c r="D65" s="4"/>
      <c r="E65" s="4"/>
      <c r="F65" s="5"/>
      <c r="G65" s="5"/>
      <c r="H65" s="6">
        <f>IF(F65="","",F65-N(G65))</f>
      </c>
      <c r="I65" s="7">
        <f>IF(OR(F65="",E65=""),"",IF(OR(D65="חשבונית מס",D65="חשבונית מס-קבלה"),N(G65)*IFERROR(VLOOKUP(E65,'שיעורי הכרה'!$A$2:$C$16,3,FALSE),1),0))</f>
      </c>
      <c r="J65" s="8">
        <f>IF(E65="","",IFERROR(VLOOKUP(E65,'שיעורי הכרה'!$A$2:$C$16,2,FALSE),1))</f>
      </c>
      <c r="K65" s="7">
        <f>IF(OR(H65="",J65=""),"",H65*J65)</f>
      </c>
      <c r="L65" s="4"/>
      <c r="M65" s="9">
        <f>IF(F65="","",IF(AND(OR(D65="חשבונית מס",D65="חשבונית מס-קבלה"),H65&gt;5000,L65=""),"חסר מספר הקצאה",IF(AND(N(G65)&gt;0,NOT(OR(D65="חשבונית מס",D65="חשבונית מס-קבלה"))),"המע״מ לא ניתן לקיזוז","")))</f>
      </c>
    </row>
    <row r="66" spans="1:13" x14ac:dyDescent="0.25">
      <c r="A66" s="3"/>
      <c r="B66" s="4"/>
      <c r="C66" s="4"/>
      <c r="D66" s="4"/>
      <c r="E66" s="4"/>
      <c r="F66" s="5"/>
      <c r="G66" s="5"/>
      <c r="H66" s="6">
        <f>IF(F66="","",F66-N(G66))</f>
      </c>
      <c r="I66" s="7">
        <f>IF(OR(F66="",E66=""),"",IF(OR(D66="חשבונית מס",D66="חשבונית מס-קבלה"),N(G66)*IFERROR(VLOOKUP(E66,'שיעורי הכרה'!$A$2:$C$16,3,FALSE),1),0))</f>
      </c>
      <c r="J66" s="8">
        <f>IF(E66="","",IFERROR(VLOOKUP(E66,'שיעורי הכרה'!$A$2:$C$16,2,FALSE),1))</f>
      </c>
      <c r="K66" s="7">
        <f>IF(OR(H66="",J66=""),"",H66*J66)</f>
      </c>
      <c r="L66" s="4"/>
      <c r="M66" s="9">
        <f>IF(F66="","",IF(AND(OR(D66="חשבונית מס",D66="חשבונית מס-קבלה"),H66&gt;5000,L66=""),"חסר מספר הקצאה",IF(AND(N(G66)&gt;0,NOT(OR(D66="חשבונית מס",D66="חשבונית מס-קבלה"))),"המע״מ לא ניתן לקיזוז","")))</f>
      </c>
    </row>
    <row r="67" spans="1:13" x14ac:dyDescent="0.25">
      <c r="A67" s="3"/>
      <c r="B67" s="4"/>
      <c r="C67" s="4"/>
      <c r="D67" s="4"/>
      <c r="E67" s="4"/>
      <c r="F67" s="5"/>
      <c r="G67" s="5"/>
      <c r="H67" s="6">
        <f>IF(F67="","",F67-N(G67))</f>
      </c>
      <c r="I67" s="7">
        <f>IF(OR(F67="",E67=""),"",IF(OR(D67="חשבונית מס",D67="חשבונית מס-קבלה"),N(G67)*IFERROR(VLOOKUP(E67,'שיעורי הכרה'!$A$2:$C$16,3,FALSE),1),0))</f>
      </c>
      <c r="J67" s="8">
        <f>IF(E67="","",IFERROR(VLOOKUP(E67,'שיעורי הכרה'!$A$2:$C$16,2,FALSE),1))</f>
      </c>
      <c r="K67" s="7">
        <f>IF(OR(H67="",J67=""),"",H67*J67)</f>
      </c>
      <c r="L67" s="4"/>
      <c r="M67" s="9">
        <f>IF(F67="","",IF(AND(OR(D67="חשבונית מס",D67="חשבונית מס-קבלה"),H67&gt;5000,L67=""),"חסר מספר הקצאה",IF(AND(N(G67)&gt;0,NOT(OR(D67="חשבונית מס",D67="חשבונית מס-קבלה"))),"המע״מ לא ניתן לקיזוז","")))</f>
      </c>
    </row>
    <row r="68" spans="1:13" x14ac:dyDescent="0.25">
      <c r="A68" s="3"/>
      <c r="B68" s="4"/>
      <c r="C68" s="4"/>
      <c r="D68" s="4"/>
      <c r="E68" s="4"/>
      <c r="F68" s="5"/>
      <c r="G68" s="5"/>
      <c r="H68" s="6">
        <f>IF(F68="","",F68-N(G68))</f>
      </c>
      <c r="I68" s="7">
        <f>IF(OR(F68="",E68=""),"",IF(OR(D68="חשבונית מס",D68="חשבונית מס-קבלה"),N(G68)*IFERROR(VLOOKUP(E68,'שיעורי הכרה'!$A$2:$C$16,3,FALSE),1),0))</f>
      </c>
      <c r="J68" s="8">
        <f>IF(E68="","",IFERROR(VLOOKUP(E68,'שיעורי הכרה'!$A$2:$C$16,2,FALSE),1))</f>
      </c>
      <c r="K68" s="7">
        <f>IF(OR(H68="",J68=""),"",H68*J68)</f>
      </c>
      <c r="L68" s="4"/>
      <c r="M68" s="9">
        <f>IF(F68="","",IF(AND(OR(D68="חשבונית מס",D68="חשבונית מס-קבלה"),H68&gt;5000,L68=""),"חסר מספר הקצאה",IF(AND(N(G68)&gt;0,NOT(OR(D68="חשבונית מס",D68="חשבונית מס-קבלה"))),"המע״מ לא ניתן לקיזוז","")))</f>
      </c>
    </row>
    <row r="69" spans="1:13" x14ac:dyDescent="0.25">
      <c r="A69" s="3"/>
      <c r="B69" s="4"/>
      <c r="C69" s="4"/>
      <c r="D69" s="4"/>
      <c r="E69" s="4"/>
      <c r="F69" s="5"/>
      <c r="G69" s="5"/>
      <c r="H69" s="6">
        <f>IF(F69="","",F69-N(G69))</f>
      </c>
      <c r="I69" s="7">
        <f>IF(OR(F69="",E69=""),"",IF(OR(D69="חשבונית מס",D69="חשבונית מס-קבלה"),N(G69)*IFERROR(VLOOKUP(E69,'שיעורי הכרה'!$A$2:$C$16,3,FALSE),1),0))</f>
      </c>
      <c r="J69" s="8">
        <f>IF(E69="","",IFERROR(VLOOKUP(E69,'שיעורי הכרה'!$A$2:$C$16,2,FALSE),1))</f>
      </c>
      <c r="K69" s="7">
        <f>IF(OR(H69="",J69=""),"",H69*J69)</f>
      </c>
      <c r="L69" s="4"/>
      <c r="M69" s="9">
        <f>IF(F69="","",IF(AND(OR(D69="חשבונית מס",D69="חשבונית מס-קבלה"),H69&gt;5000,L69=""),"חסר מספר הקצאה",IF(AND(N(G69)&gt;0,NOT(OR(D69="חשבונית מס",D69="חשבונית מס-קבלה"))),"המע״מ לא ניתן לקיזוז","")))</f>
      </c>
    </row>
    <row r="70" spans="1:13" x14ac:dyDescent="0.25">
      <c r="A70" s="3"/>
      <c r="B70" s="4"/>
      <c r="C70" s="4"/>
      <c r="D70" s="4"/>
      <c r="E70" s="4"/>
      <c r="F70" s="5"/>
      <c r="G70" s="5"/>
      <c r="H70" s="6">
        <f>IF(F70="","",F70-N(G70))</f>
      </c>
      <c r="I70" s="7">
        <f>IF(OR(F70="",E70=""),"",IF(OR(D70="חשבונית מס",D70="חשבונית מס-קבלה"),N(G70)*IFERROR(VLOOKUP(E70,'שיעורי הכרה'!$A$2:$C$16,3,FALSE),1),0))</f>
      </c>
      <c r="J70" s="8">
        <f>IF(E70="","",IFERROR(VLOOKUP(E70,'שיעורי הכרה'!$A$2:$C$16,2,FALSE),1))</f>
      </c>
      <c r="K70" s="7">
        <f>IF(OR(H70="",J70=""),"",H70*J70)</f>
      </c>
      <c r="L70" s="4"/>
      <c r="M70" s="9">
        <f>IF(F70="","",IF(AND(OR(D70="חשבונית מס",D70="חשבונית מס-קבלה"),H70&gt;5000,L70=""),"חסר מספר הקצאה",IF(AND(N(G70)&gt;0,NOT(OR(D70="חשבונית מס",D70="חשבונית מס-קבלה"))),"המע״מ לא ניתן לקיזוז","")))</f>
      </c>
    </row>
    <row r="71" spans="1:13" x14ac:dyDescent="0.25">
      <c r="A71" s="3"/>
      <c r="B71" s="4"/>
      <c r="C71" s="4"/>
      <c r="D71" s="4"/>
      <c r="E71" s="4"/>
      <c r="F71" s="5"/>
      <c r="G71" s="5"/>
      <c r="H71" s="6">
        <f>IF(F71="","",F71-N(G71))</f>
      </c>
      <c r="I71" s="7">
        <f>IF(OR(F71="",E71=""),"",IF(OR(D71="חשבונית מס",D71="חשבונית מס-קבלה"),N(G71)*IFERROR(VLOOKUP(E71,'שיעורי הכרה'!$A$2:$C$16,3,FALSE),1),0))</f>
      </c>
      <c r="J71" s="8">
        <f>IF(E71="","",IFERROR(VLOOKUP(E71,'שיעורי הכרה'!$A$2:$C$16,2,FALSE),1))</f>
      </c>
      <c r="K71" s="7">
        <f>IF(OR(H71="",J71=""),"",H71*J71)</f>
      </c>
      <c r="L71" s="4"/>
      <c r="M71" s="9">
        <f>IF(F71="","",IF(AND(OR(D71="חשבונית מס",D71="חשבונית מס-קבלה"),H71&gt;5000,L71=""),"חסר מספר הקצאה",IF(AND(N(G71)&gt;0,NOT(OR(D71="חשבונית מס",D71="חשבונית מס-קבלה"))),"המע״מ לא ניתן לקיזוז","")))</f>
      </c>
    </row>
    <row r="72" spans="1:13" x14ac:dyDescent="0.25">
      <c r="A72" s="3"/>
      <c r="B72" s="4"/>
      <c r="C72" s="4"/>
      <c r="D72" s="4"/>
      <c r="E72" s="4"/>
      <c r="F72" s="5"/>
      <c r="G72" s="5"/>
      <c r="H72" s="6">
        <f>IF(F72="","",F72-N(G72))</f>
      </c>
      <c r="I72" s="7">
        <f>IF(OR(F72="",E72=""),"",IF(OR(D72="חשבונית מס",D72="חשבונית מס-קבלה"),N(G72)*IFERROR(VLOOKUP(E72,'שיעורי הכרה'!$A$2:$C$16,3,FALSE),1),0))</f>
      </c>
      <c r="J72" s="8">
        <f>IF(E72="","",IFERROR(VLOOKUP(E72,'שיעורי הכרה'!$A$2:$C$16,2,FALSE),1))</f>
      </c>
      <c r="K72" s="7">
        <f>IF(OR(H72="",J72=""),"",H72*J72)</f>
      </c>
      <c r="L72" s="4"/>
      <c r="M72" s="9">
        <f>IF(F72="","",IF(AND(OR(D72="חשבונית מס",D72="חשבונית מס-קבלה"),H72&gt;5000,L72=""),"חסר מספר הקצאה",IF(AND(N(G72)&gt;0,NOT(OR(D72="חשבונית מס",D72="חשבונית מס-קבלה"))),"המע״מ לא ניתן לקיזוז","")))</f>
      </c>
    </row>
    <row r="73" spans="1:13" x14ac:dyDescent="0.25">
      <c r="A73" s="3"/>
      <c r="B73" s="4"/>
      <c r="C73" s="4"/>
      <c r="D73" s="4"/>
      <c r="E73" s="4"/>
      <c r="F73" s="5"/>
      <c r="G73" s="5"/>
      <c r="H73" s="6">
        <f>IF(F73="","",F73-N(G73))</f>
      </c>
      <c r="I73" s="7">
        <f>IF(OR(F73="",E73=""),"",IF(OR(D73="חשבונית מס",D73="חשבונית מס-קבלה"),N(G73)*IFERROR(VLOOKUP(E73,'שיעורי הכרה'!$A$2:$C$16,3,FALSE),1),0))</f>
      </c>
      <c r="J73" s="8">
        <f>IF(E73="","",IFERROR(VLOOKUP(E73,'שיעורי הכרה'!$A$2:$C$16,2,FALSE),1))</f>
      </c>
      <c r="K73" s="7">
        <f>IF(OR(H73="",J73=""),"",H73*J73)</f>
      </c>
      <c r="L73" s="4"/>
      <c r="M73" s="9">
        <f>IF(F73="","",IF(AND(OR(D73="חשבונית מס",D73="חשבונית מס-קבלה"),H73&gt;5000,L73=""),"חסר מספר הקצאה",IF(AND(N(G73)&gt;0,NOT(OR(D73="חשבונית מס",D73="חשבונית מס-קבלה"))),"המע״מ לא ניתן לקיזוז","")))</f>
      </c>
    </row>
    <row r="74" spans="1:13" x14ac:dyDescent="0.25">
      <c r="A74" s="3"/>
      <c r="B74" s="4"/>
      <c r="C74" s="4"/>
      <c r="D74" s="4"/>
      <c r="E74" s="4"/>
      <c r="F74" s="5"/>
      <c r="G74" s="5"/>
      <c r="H74" s="6">
        <f>IF(F74="","",F74-N(G74))</f>
      </c>
      <c r="I74" s="7">
        <f>IF(OR(F74="",E74=""),"",IF(OR(D74="חשבונית מס",D74="חשבונית מס-קבלה"),N(G74)*IFERROR(VLOOKUP(E74,'שיעורי הכרה'!$A$2:$C$16,3,FALSE),1),0))</f>
      </c>
      <c r="J74" s="8">
        <f>IF(E74="","",IFERROR(VLOOKUP(E74,'שיעורי הכרה'!$A$2:$C$16,2,FALSE),1))</f>
      </c>
      <c r="K74" s="7">
        <f>IF(OR(H74="",J74=""),"",H74*J74)</f>
      </c>
      <c r="L74" s="4"/>
      <c r="M74" s="9">
        <f>IF(F74="","",IF(AND(OR(D74="חשבונית מס",D74="חשבונית מס-קבלה"),H74&gt;5000,L74=""),"חסר מספר הקצאה",IF(AND(N(G74)&gt;0,NOT(OR(D74="חשבונית מס",D74="חשבונית מס-קבלה"))),"המע״מ לא ניתן לקיזוז","")))</f>
      </c>
    </row>
    <row r="75" spans="1:13" x14ac:dyDescent="0.25">
      <c r="A75" s="3"/>
      <c r="B75" s="4"/>
      <c r="C75" s="4"/>
      <c r="D75" s="4"/>
      <c r="E75" s="4"/>
      <c r="F75" s="5"/>
      <c r="G75" s="5"/>
      <c r="H75" s="6">
        <f>IF(F75="","",F75-N(G75))</f>
      </c>
      <c r="I75" s="7">
        <f>IF(OR(F75="",E75=""),"",IF(OR(D75="חשבונית מס",D75="חשבונית מס-קבלה"),N(G75)*IFERROR(VLOOKUP(E75,'שיעורי הכרה'!$A$2:$C$16,3,FALSE),1),0))</f>
      </c>
      <c r="J75" s="8">
        <f>IF(E75="","",IFERROR(VLOOKUP(E75,'שיעורי הכרה'!$A$2:$C$16,2,FALSE),1))</f>
      </c>
      <c r="K75" s="7">
        <f>IF(OR(H75="",J75=""),"",H75*J75)</f>
      </c>
      <c r="L75" s="4"/>
      <c r="M75" s="9">
        <f>IF(F75="","",IF(AND(OR(D75="חשבונית מס",D75="חשבונית מס-קבלה"),H75&gt;5000,L75=""),"חסר מספר הקצאה",IF(AND(N(G75)&gt;0,NOT(OR(D75="חשבונית מס",D75="חשבונית מס-קבלה"))),"המע״מ לא ניתן לקיזוז","")))</f>
      </c>
    </row>
    <row r="76" spans="1:13" x14ac:dyDescent="0.25">
      <c r="A76" s="3"/>
      <c r="B76" s="4"/>
      <c r="C76" s="4"/>
      <c r="D76" s="4"/>
      <c r="E76" s="4"/>
      <c r="F76" s="5"/>
      <c r="G76" s="5"/>
      <c r="H76" s="6">
        <f>IF(F76="","",F76-N(G76))</f>
      </c>
      <c r="I76" s="7">
        <f>IF(OR(F76="",E76=""),"",IF(OR(D76="חשבונית מס",D76="חשבונית מס-קבלה"),N(G76)*IFERROR(VLOOKUP(E76,'שיעורי הכרה'!$A$2:$C$16,3,FALSE),1),0))</f>
      </c>
      <c r="J76" s="8">
        <f>IF(E76="","",IFERROR(VLOOKUP(E76,'שיעורי הכרה'!$A$2:$C$16,2,FALSE),1))</f>
      </c>
      <c r="K76" s="7">
        <f>IF(OR(H76="",J76=""),"",H76*J76)</f>
      </c>
      <c r="L76" s="4"/>
      <c r="M76" s="9">
        <f>IF(F76="","",IF(AND(OR(D76="חשבונית מס",D76="חשבונית מס-קבלה"),H76&gt;5000,L76=""),"חסר מספר הקצאה",IF(AND(N(G76)&gt;0,NOT(OR(D76="חשבונית מס",D76="חשבונית מס-קבלה"))),"המע״מ לא ניתן לקיזוז","")))</f>
      </c>
    </row>
    <row r="77" spans="1:13" x14ac:dyDescent="0.25">
      <c r="A77" s="3"/>
      <c r="B77" s="4"/>
      <c r="C77" s="4"/>
      <c r="D77" s="4"/>
      <c r="E77" s="4"/>
      <c r="F77" s="5"/>
      <c r="G77" s="5"/>
      <c r="H77" s="6">
        <f>IF(F77="","",F77-N(G77))</f>
      </c>
      <c r="I77" s="7">
        <f>IF(OR(F77="",E77=""),"",IF(OR(D77="חשבונית מס",D77="חשבונית מס-קבלה"),N(G77)*IFERROR(VLOOKUP(E77,'שיעורי הכרה'!$A$2:$C$16,3,FALSE),1),0))</f>
      </c>
      <c r="J77" s="8">
        <f>IF(E77="","",IFERROR(VLOOKUP(E77,'שיעורי הכרה'!$A$2:$C$16,2,FALSE),1))</f>
      </c>
      <c r="K77" s="7">
        <f>IF(OR(H77="",J77=""),"",H77*J77)</f>
      </c>
      <c r="L77" s="4"/>
      <c r="M77" s="9">
        <f>IF(F77="","",IF(AND(OR(D77="חשבונית מס",D77="חשבונית מס-קבלה"),H77&gt;5000,L77=""),"חסר מספר הקצאה",IF(AND(N(G77)&gt;0,NOT(OR(D77="חשבונית מס",D77="חשבונית מס-קבלה"))),"המע״מ לא ניתן לקיזוז","")))</f>
      </c>
    </row>
    <row r="78" spans="1:13" x14ac:dyDescent="0.25">
      <c r="A78" s="3"/>
      <c r="B78" s="4"/>
      <c r="C78" s="4"/>
      <c r="D78" s="4"/>
      <c r="E78" s="4"/>
      <c r="F78" s="5"/>
      <c r="G78" s="5"/>
      <c r="H78" s="6">
        <f>IF(F78="","",F78-N(G78))</f>
      </c>
      <c r="I78" s="7">
        <f>IF(OR(F78="",E78=""),"",IF(OR(D78="חשבונית מס",D78="חשבונית מס-קבלה"),N(G78)*IFERROR(VLOOKUP(E78,'שיעורי הכרה'!$A$2:$C$16,3,FALSE),1),0))</f>
      </c>
      <c r="J78" s="8">
        <f>IF(E78="","",IFERROR(VLOOKUP(E78,'שיעורי הכרה'!$A$2:$C$16,2,FALSE),1))</f>
      </c>
      <c r="K78" s="7">
        <f>IF(OR(H78="",J78=""),"",H78*J78)</f>
      </c>
      <c r="L78" s="4"/>
      <c r="M78" s="9">
        <f>IF(F78="","",IF(AND(OR(D78="חשבונית מס",D78="חשבונית מס-קבלה"),H78&gt;5000,L78=""),"חסר מספר הקצאה",IF(AND(N(G78)&gt;0,NOT(OR(D78="חשבונית מס",D78="חשבונית מס-קבלה"))),"המע״מ לא ניתן לקיזוז","")))</f>
      </c>
    </row>
    <row r="79" spans="1:13" x14ac:dyDescent="0.25">
      <c r="A79" s="3"/>
      <c r="B79" s="4"/>
      <c r="C79" s="4"/>
      <c r="D79" s="4"/>
      <c r="E79" s="4"/>
      <c r="F79" s="5"/>
      <c r="G79" s="5"/>
      <c r="H79" s="6">
        <f>IF(F79="","",F79-N(G79))</f>
      </c>
      <c r="I79" s="7">
        <f>IF(OR(F79="",E79=""),"",IF(OR(D79="חשבונית מס",D79="חשבונית מס-קבלה"),N(G79)*IFERROR(VLOOKUP(E79,'שיעורי הכרה'!$A$2:$C$16,3,FALSE),1),0))</f>
      </c>
      <c r="J79" s="8">
        <f>IF(E79="","",IFERROR(VLOOKUP(E79,'שיעורי הכרה'!$A$2:$C$16,2,FALSE),1))</f>
      </c>
      <c r="K79" s="7">
        <f>IF(OR(H79="",J79=""),"",H79*J79)</f>
      </c>
      <c r="L79" s="4"/>
      <c r="M79" s="9">
        <f>IF(F79="","",IF(AND(OR(D79="חשבונית מס",D79="חשבונית מס-קבלה"),H79&gt;5000,L79=""),"חסר מספר הקצאה",IF(AND(N(G79)&gt;0,NOT(OR(D79="חשבונית מס",D79="חשבונית מס-קבלה"))),"המע״מ לא ניתן לקיזוז","")))</f>
      </c>
    </row>
    <row r="80" spans="1:13" x14ac:dyDescent="0.25">
      <c r="A80" s="3"/>
      <c r="B80" s="4"/>
      <c r="C80" s="4"/>
      <c r="D80" s="4"/>
      <c r="E80" s="4"/>
      <c r="F80" s="5"/>
      <c r="G80" s="5"/>
      <c r="H80" s="6">
        <f>IF(F80="","",F80-N(G80))</f>
      </c>
      <c r="I80" s="7">
        <f>IF(OR(F80="",E80=""),"",IF(OR(D80="חשבונית מס",D80="חשבונית מס-קבלה"),N(G80)*IFERROR(VLOOKUP(E80,'שיעורי הכרה'!$A$2:$C$16,3,FALSE),1),0))</f>
      </c>
      <c r="J80" s="8">
        <f>IF(E80="","",IFERROR(VLOOKUP(E80,'שיעורי הכרה'!$A$2:$C$16,2,FALSE),1))</f>
      </c>
      <c r="K80" s="7">
        <f>IF(OR(H80="",J80=""),"",H80*J80)</f>
      </c>
      <c r="L80" s="4"/>
      <c r="M80" s="9">
        <f>IF(F80="","",IF(AND(OR(D80="חשבונית מס",D80="חשבונית מס-קבלה"),H80&gt;5000,L80=""),"חסר מספר הקצאה",IF(AND(N(G80)&gt;0,NOT(OR(D80="חשבונית מס",D80="חשבונית מס-קבלה"))),"המע״מ לא ניתן לקיזוז","")))</f>
      </c>
    </row>
    <row r="81" spans="1:13" x14ac:dyDescent="0.25">
      <c r="A81" s="3"/>
      <c r="B81" s="4"/>
      <c r="C81" s="4"/>
      <c r="D81" s="4"/>
      <c r="E81" s="4"/>
      <c r="F81" s="5"/>
      <c r="G81" s="5"/>
      <c r="H81" s="6">
        <f>IF(F81="","",F81-N(G81))</f>
      </c>
      <c r="I81" s="7">
        <f>IF(OR(F81="",E81=""),"",IF(OR(D81="חשבונית מס",D81="חשבונית מס-קבלה"),N(G81)*IFERROR(VLOOKUP(E81,'שיעורי הכרה'!$A$2:$C$16,3,FALSE),1),0))</f>
      </c>
      <c r="J81" s="8">
        <f>IF(E81="","",IFERROR(VLOOKUP(E81,'שיעורי הכרה'!$A$2:$C$16,2,FALSE),1))</f>
      </c>
      <c r="K81" s="7">
        <f>IF(OR(H81="",J81=""),"",H81*J81)</f>
      </c>
      <c r="L81" s="4"/>
      <c r="M81" s="9">
        <f>IF(F81="","",IF(AND(OR(D81="חשבונית מס",D81="חשבונית מס-קבלה"),H81&gt;5000,L81=""),"חסר מספר הקצאה",IF(AND(N(G81)&gt;0,NOT(OR(D81="חשבונית מס",D81="חשבונית מס-קבלה"))),"המע״מ לא ניתן לקיזוז","")))</f>
      </c>
    </row>
    <row r="82" spans="1:13" x14ac:dyDescent="0.25">
      <c r="A82" s="3"/>
      <c r="B82" s="4"/>
      <c r="C82" s="4"/>
      <c r="D82" s="4"/>
      <c r="E82" s="4"/>
      <c r="F82" s="5"/>
      <c r="G82" s="5"/>
      <c r="H82" s="6">
        <f>IF(F82="","",F82-N(G82))</f>
      </c>
      <c r="I82" s="7">
        <f>IF(OR(F82="",E82=""),"",IF(OR(D82="חשבונית מס",D82="חשבונית מס-קבלה"),N(G82)*IFERROR(VLOOKUP(E82,'שיעורי הכרה'!$A$2:$C$16,3,FALSE),1),0))</f>
      </c>
      <c r="J82" s="8">
        <f>IF(E82="","",IFERROR(VLOOKUP(E82,'שיעורי הכרה'!$A$2:$C$16,2,FALSE),1))</f>
      </c>
      <c r="K82" s="7">
        <f>IF(OR(H82="",J82=""),"",H82*J82)</f>
      </c>
      <c r="L82" s="4"/>
      <c r="M82" s="9">
        <f>IF(F82="","",IF(AND(OR(D82="חשבונית מס",D82="חשבונית מס-קבלה"),H82&gt;5000,L82=""),"חסר מספר הקצאה",IF(AND(N(G82)&gt;0,NOT(OR(D82="חשבונית מס",D82="חשבונית מס-קבלה"))),"המע״מ לא ניתן לקיזוז","")))</f>
      </c>
    </row>
    <row r="83" spans="1:13" x14ac:dyDescent="0.25">
      <c r="A83" s="3"/>
      <c r="B83" s="4"/>
      <c r="C83" s="4"/>
      <c r="D83" s="4"/>
      <c r="E83" s="4"/>
      <c r="F83" s="5"/>
      <c r="G83" s="5"/>
      <c r="H83" s="6">
        <f>IF(F83="","",F83-N(G83))</f>
      </c>
      <c r="I83" s="7">
        <f>IF(OR(F83="",E83=""),"",IF(OR(D83="חשבונית מס",D83="חשבונית מס-קבלה"),N(G83)*IFERROR(VLOOKUP(E83,'שיעורי הכרה'!$A$2:$C$16,3,FALSE),1),0))</f>
      </c>
      <c r="J83" s="8">
        <f>IF(E83="","",IFERROR(VLOOKUP(E83,'שיעורי הכרה'!$A$2:$C$16,2,FALSE),1))</f>
      </c>
      <c r="K83" s="7">
        <f>IF(OR(H83="",J83=""),"",H83*J83)</f>
      </c>
      <c r="L83" s="4"/>
      <c r="M83" s="9">
        <f>IF(F83="","",IF(AND(OR(D83="חשבונית מס",D83="חשבונית מס-קבלה"),H83&gt;5000,L83=""),"חסר מספר הקצאה",IF(AND(N(G83)&gt;0,NOT(OR(D83="חשבונית מס",D83="חשבונית מס-קבלה"))),"המע״מ לא ניתן לקיזוז","")))</f>
      </c>
    </row>
    <row r="84" spans="1:13" x14ac:dyDescent="0.25">
      <c r="A84" s="3"/>
      <c r="B84" s="4"/>
      <c r="C84" s="4"/>
      <c r="D84" s="4"/>
      <c r="E84" s="4"/>
      <c r="F84" s="5"/>
      <c r="G84" s="5"/>
      <c r="H84" s="6">
        <f>IF(F84="","",F84-N(G84))</f>
      </c>
      <c r="I84" s="7">
        <f>IF(OR(F84="",E84=""),"",IF(OR(D84="חשבונית מס",D84="חשבונית מס-קבלה"),N(G84)*IFERROR(VLOOKUP(E84,'שיעורי הכרה'!$A$2:$C$16,3,FALSE),1),0))</f>
      </c>
      <c r="J84" s="8">
        <f>IF(E84="","",IFERROR(VLOOKUP(E84,'שיעורי הכרה'!$A$2:$C$16,2,FALSE),1))</f>
      </c>
      <c r="K84" s="7">
        <f>IF(OR(H84="",J84=""),"",H84*J84)</f>
      </c>
      <c r="L84" s="4"/>
      <c r="M84" s="9">
        <f>IF(F84="","",IF(AND(OR(D84="חשבונית מס",D84="חשבונית מס-קבלה"),H84&gt;5000,L84=""),"חסר מספר הקצאה",IF(AND(N(G84)&gt;0,NOT(OR(D84="חשבונית מס",D84="חשבונית מס-קבלה"))),"המע״מ לא ניתן לקיזוז","")))</f>
      </c>
    </row>
    <row r="85" spans="1:13" x14ac:dyDescent="0.25">
      <c r="A85" s="3"/>
      <c r="B85" s="4"/>
      <c r="C85" s="4"/>
      <c r="D85" s="4"/>
      <c r="E85" s="4"/>
      <c r="F85" s="5"/>
      <c r="G85" s="5"/>
      <c r="H85" s="6">
        <f>IF(F85="","",F85-N(G85))</f>
      </c>
      <c r="I85" s="7">
        <f>IF(OR(F85="",E85=""),"",IF(OR(D85="חשבונית מס",D85="חשבונית מס-קבלה"),N(G85)*IFERROR(VLOOKUP(E85,'שיעורי הכרה'!$A$2:$C$16,3,FALSE),1),0))</f>
      </c>
      <c r="J85" s="8">
        <f>IF(E85="","",IFERROR(VLOOKUP(E85,'שיעורי הכרה'!$A$2:$C$16,2,FALSE),1))</f>
      </c>
      <c r="K85" s="7">
        <f>IF(OR(H85="",J85=""),"",H85*J85)</f>
      </c>
      <c r="L85" s="4"/>
      <c r="M85" s="9">
        <f>IF(F85="","",IF(AND(OR(D85="חשבונית מס",D85="חשבונית מס-קבלה"),H85&gt;5000,L85=""),"חסר מספר הקצאה",IF(AND(N(G85)&gt;0,NOT(OR(D85="חשבונית מס",D85="חשבונית מס-קבלה"))),"המע״מ לא ניתן לקיזוז","")))</f>
      </c>
    </row>
    <row r="86" spans="1:13" x14ac:dyDescent="0.25">
      <c r="A86" s="3"/>
      <c r="B86" s="4"/>
      <c r="C86" s="4"/>
      <c r="D86" s="4"/>
      <c r="E86" s="4"/>
      <c r="F86" s="5"/>
      <c r="G86" s="5"/>
      <c r="H86" s="6">
        <f>IF(F86="","",F86-N(G86))</f>
      </c>
      <c r="I86" s="7">
        <f>IF(OR(F86="",E86=""),"",IF(OR(D86="חשבונית מס",D86="חשבונית מס-קבלה"),N(G86)*IFERROR(VLOOKUP(E86,'שיעורי הכרה'!$A$2:$C$16,3,FALSE),1),0))</f>
      </c>
      <c r="J86" s="8">
        <f>IF(E86="","",IFERROR(VLOOKUP(E86,'שיעורי הכרה'!$A$2:$C$16,2,FALSE),1))</f>
      </c>
      <c r="K86" s="7">
        <f>IF(OR(H86="",J86=""),"",H86*J86)</f>
      </c>
      <c r="L86" s="4"/>
      <c r="M86" s="9">
        <f>IF(F86="","",IF(AND(OR(D86="חשבונית מס",D86="חשבונית מס-קבלה"),H86&gt;5000,L86=""),"חסר מספר הקצאה",IF(AND(N(G86)&gt;0,NOT(OR(D86="חשבונית מס",D86="חשבונית מס-קבלה"))),"המע״מ לא ניתן לקיזוז","")))</f>
      </c>
    </row>
    <row r="87" spans="1:13" x14ac:dyDescent="0.25">
      <c r="A87" s="3"/>
      <c r="B87" s="4"/>
      <c r="C87" s="4"/>
      <c r="D87" s="4"/>
      <c r="E87" s="4"/>
      <c r="F87" s="5"/>
      <c r="G87" s="5"/>
      <c r="H87" s="6">
        <f>IF(F87="","",F87-N(G87))</f>
      </c>
      <c r="I87" s="7">
        <f>IF(OR(F87="",E87=""),"",IF(OR(D87="חשבונית מס",D87="חשבונית מס-קבלה"),N(G87)*IFERROR(VLOOKUP(E87,'שיעורי הכרה'!$A$2:$C$16,3,FALSE),1),0))</f>
      </c>
      <c r="J87" s="8">
        <f>IF(E87="","",IFERROR(VLOOKUP(E87,'שיעורי הכרה'!$A$2:$C$16,2,FALSE),1))</f>
      </c>
      <c r="K87" s="7">
        <f>IF(OR(H87="",J87=""),"",H87*J87)</f>
      </c>
      <c r="L87" s="4"/>
      <c r="M87" s="9">
        <f>IF(F87="","",IF(AND(OR(D87="חשבונית מס",D87="חשבונית מס-קבלה"),H87&gt;5000,L87=""),"חסר מספר הקצאה",IF(AND(N(G87)&gt;0,NOT(OR(D87="חשבונית מס",D87="חשבונית מס-קבלה"))),"המע״מ לא ניתן לקיזוז","")))</f>
      </c>
    </row>
    <row r="88" spans="1:13" x14ac:dyDescent="0.25">
      <c r="A88" s="3"/>
      <c r="B88" s="4"/>
      <c r="C88" s="4"/>
      <c r="D88" s="4"/>
      <c r="E88" s="4"/>
      <c r="F88" s="5"/>
      <c r="G88" s="5"/>
      <c r="H88" s="6">
        <f>IF(F88="","",F88-N(G88))</f>
      </c>
      <c r="I88" s="7">
        <f>IF(OR(F88="",E88=""),"",IF(OR(D88="חשבונית מס",D88="חשבונית מס-קבלה"),N(G88)*IFERROR(VLOOKUP(E88,'שיעורי הכרה'!$A$2:$C$16,3,FALSE),1),0))</f>
      </c>
      <c r="J88" s="8">
        <f>IF(E88="","",IFERROR(VLOOKUP(E88,'שיעורי הכרה'!$A$2:$C$16,2,FALSE),1))</f>
      </c>
      <c r="K88" s="7">
        <f>IF(OR(H88="",J88=""),"",H88*J88)</f>
      </c>
      <c r="L88" s="4"/>
      <c r="M88" s="9">
        <f>IF(F88="","",IF(AND(OR(D88="חשבונית מס",D88="חשבונית מס-קבלה"),H88&gt;5000,L88=""),"חסר מספר הקצאה",IF(AND(N(G88)&gt;0,NOT(OR(D88="חשבונית מס",D88="חשבונית מס-קבלה"))),"המע״מ לא ניתן לקיזוז","")))</f>
      </c>
    </row>
    <row r="89" spans="1:13" x14ac:dyDescent="0.25">
      <c r="A89" s="3"/>
      <c r="B89" s="4"/>
      <c r="C89" s="4"/>
      <c r="D89" s="4"/>
      <c r="E89" s="4"/>
      <c r="F89" s="5"/>
      <c r="G89" s="5"/>
      <c r="H89" s="6">
        <f>IF(F89="","",F89-N(G89))</f>
      </c>
      <c r="I89" s="7">
        <f>IF(OR(F89="",E89=""),"",IF(OR(D89="חשבונית מס",D89="חשבונית מס-קבלה"),N(G89)*IFERROR(VLOOKUP(E89,'שיעורי הכרה'!$A$2:$C$16,3,FALSE),1),0))</f>
      </c>
      <c r="J89" s="8">
        <f>IF(E89="","",IFERROR(VLOOKUP(E89,'שיעורי הכרה'!$A$2:$C$16,2,FALSE),1))</f>
      </c>
      <c r="K89" s="7">
        <f>IF(OR(H89="",J89=""),"",H89*J89)</f>
      </c>
      <c r="L89" s="4"/>
      <c r="M89" s="9">
        <f>IF(F89="","",IF(AND(OR(D89="חשבונית מס",D89="חשבונית מס-קבלה"),H89&gt;5000,L89=""),"חסר מספר הקצאה",IF(AND(N(G89)&gt;0,NOT(OR(D89="חשבונית מס",D89="חשבונית מס-קבלה"))),"המע״מ לא ניתן לקיזוז","")))</f>
      </c>
    </row>
    <row r="90" spans="1:13" x14ac:dyDescent="0.25">
      <c r="A90" s="3"/>
      <c r="B90" s="4"/>
      <c r="C90" s="4"/>
      <c r="D90" s="4"/>
      <c r="E90" s="4"/>
      <c r="F90" s="5"/>
      <c r="G90" s="5"/>
      <c r="H90" s="6">
        <f>IF(F90="","",F90-N(G90))</f>
      </c>
      <c r="I90" s="7">
        <f>IF(OR(F90="",E90=""),"",IF(OR(D90="חשבונית מס",D90="חשבונית מס-קבלה"),N(G90)*IFERROR(VLOOKUP(E90,'שיעורי הכרה'!$A$2:$C$16,3,FALSE),1),0))</f>
      </c>
      <c r="J90" s="8">
        <f>IF(E90="","",IFERROR(VLOOKUP(E90,'שיעורי הכרה'!$A$2:$C$16,2,FALSE),1))</f>
      </c>
      <c r="K90" s="7">
        <f>IF(OR(H90="",J90=""),"",H90*J90)</f>
      </c>
      <c r="L90" s="4"/>
      <c r="M90" s="9">
        <f>IF(F90="","",IF(AND(OR(D90="חשבונית מס",D90="חשבונית מס-קבלה"),H90&gt;5000,L90=""),"חסר מספר הקצאה",IF(AND(N(G90)&gt;0,NOT(OR(D90="חשבונית מס",D90="חשבונית מס-קבלה"))),"המע״מ לא ניתן לקיזוז","")))</f>
      </c>
    </row>
    <row r="91" spans="1:13" x14ac:dyDescent="0.25">
      <c r="A91" s="3"/>
      <c r="B91" s="4"/>
      <c r="C91" s="4"/>
      <c r="D91" s="4"/>
      <c r="E91" s="4"/>
      <c r="F91" s="5"/>
      <c r="G91" s="5"/>
      <c r="H91" s="6">
        <f>IF(F91="","",F91-N(G91))</f>
      </c>
      <c r="I91" s="7">
        <f>IF(OR(F91="",E91=""),"",IF(OR(D91="חשבונית מס",D91="חשבונית מס-קבלה"),N(G91)*IFERROR(VLOOKUP(E91,'שיעורי הכרה'!$A$2:$C$16,3,FALSE),1),0))</f>
      </c>
      <c r="J91" s="8">
        <f>IF(E91="","",IFERROR(VLOOKUP(E91,'שיעורי הכרה'!$A$2:$C$16,2,FALSE),1))</f>
      </c>
      <c r="K91" s="7">
        <f>IF(OR(H91="",J91=""),"",H91*J91)</f>
      </c>
      <c r="L91" s="4"/>
      <c r="M91" s="9">
        <f>IF(F91="","",IF(AND(OR(D91="חשבונית מס",D91="חשבונית מס-קבלה"),H91&gt;5000,L91=""),"חסר מספר הקצאה",IF(AND(N(G91)&gt;0,NOT(OR(D91="חשבונית מס",D91="חשבונית מס-קבלה"))),"המע״מ לא ניתן לקיזוז","")))</f>
      </c>
    </row>
    <row r="92" spans="1:13" x14ac:dyDescent="0.25">
      <c r="A92" s="3"/>
      <c r="B92" s="4"/>
      <c r="C92" s="4"/>
      <c r="D92" s="4"/>
      <c r="E92" s="4"/>
      <c r="F92" s="5"/>
      <c r="G92" s="5"/>
      <c r="H92" s="6">
        <f>IF(F92="","",F92-N(G92))</f>
      </c>
      <c r="I92" s="7">
        <f>IF(OR(F92="",E92=""),"",IF(OR(D92="חשבונית מס",D92="חשבונית מס-קבלה"),N(G92)*IFERROR(VLOOKUP(E92,'שיעורי הכרה'!$A$2:$C$16,3,FALSE),1),0))</f>
      </c>
      <c r="J92" s="8">
        <f>IF(E92="","",IFERROR(VLOOKUP(E92,'שיעורי הכרה'!$A$2:$C$16,2,FALSE),1))</f>
      </c>
      <c r="K92" s="7">
        <f>IF(OR(H92="",J92=""),"",H92*J92)</f>
      </c>
      <c r="L92" s="4"/>
      <c r="M92" s="9">
        <f>IF(F92="","",IF(AND(OR(D92="חשבונית מס",D92="חשבונית מס-קבלה"),H92&gt;5000,L92=""),"חסר מספר הקצאה",IF(AND(N(G92)&gt;0,NOT(OR(D92="חשבונית מס",D92="חשבונית מס-קבלה"))),"המע״מ לא ניתן לקיזוז","")))</f>
      </c>
    </row>
    <row r="93" spans="1:13" x14ac:dyDescent="0.25">
      <c r="A93" s="3"/>
      <c r="B93" s="4"/>
      <c r="C93" s="4"/>
      <c r="D93" s="4"/>
      <c r="E93" s="4"/>
      <c r="F93" s="5"/>
      <c r="G93" s="5"/>
      <c r="H93" s="6">
        <f>IF(F93="","",F93-N(G93))</f>
      </c>
      <c r="I93" s="7">
        <f>IF(OR(F93="",E93=""),"",IF(OR(D93="חשבונית מס",D93="חשבונית מס-קבלה"),N(G93)*IFERROR(VLOOKUP(E93,'שיעורי הכרה'!$A$2:$C$16,3,FALSE),1),0))</f>
      </c>
      <c r="J93" s="8">
        <f>IF(E93="","",IFERROR(VLOOKUP(E93,'שיעורי הכרה'!$A$2:$C$16,2,FALSE),1))</f>
      </c>
      <c r="K93" s="7">
        <f>IF(OR(H93="",J93=""),"",H93*J93)</f>
      </c>
      <c r="L93" s="4"/>
      <c r="M93" s="9">
        <f>IF(F93="","",IF(AND(OR(D93="חשבונית מס",D93="חשבונית מס-קבלה"),H93&gt;5000,L93=""),"חסר מספר הקצאה",IF(AND(N(G93)&gt;0,NOT(OR(D93="חשבונית מס",D93="חשבונית מס-קבלה"))),"המע״מ לא ניתן לקיזוז","")))</f>
      </c>
    </row>
    <row r="94" spans="1:13" x14ac:dyDescent="0.25">
      <c r="A94" s="3"/>
      <c r="B94" s="4"/>
      <c r="C94" s="4"/>
      <c r="D94" s="4"/>
      <c r="E94" s="4"/>
      <c r="F94" s="5"/>
      <c r="G94" s="5"/>
      <c r="H94" s="6">
        <f>IF(F94="","",F94-N(G94))</f>
      </c>
      <c r="I94" s="7">
        <f>IF(OR(F94="",E94=""),"",IF(OR(D94="חשבונית מס",D94="חשבונית מס-קבלה"),N(G94)*IFERROR(VLOOKUP(E94,'שיעורי הכרה'!$A$2:$C$16,3,FALSE),1),0))</f>
      </c>
      <c r="J94" s="8">
        <f>IF(E94="","",IFERROR(VLOOKUP(E94,'שיעורי הכרה'!$A$2:$C$16,2,FALSE),1))</f>
      </c>
      <c r="K94" s="7">
        <f>IF(OR(H94="",J94=""),"",H94*J94)</f>
      </c>
      <c r="L94" s="4"/>
      <c r="M94" s="9">
        <f>IF(F94="","",IF(AND(OR(D94="חשבונית מס",D94="חשבונית מס-קבלה"),H94&gt;5000,L94=""),"חסר מספר הקצאה",IF(AND(N(G94)&gt;0,NOT(OR(D94="חשבונית מס",D94="חשבונית מס-קבלה"))),"המע״מ לא ניתן לקיזוז","")))</f>
      </c>
    </row>
    <row r="95" spans="1:13" x14ac:dyDescent="0.25">
      <c r="A95" s="3"/>
      <c r="B95" s="4"/>
      <c r="C95" s="4"/>
      <c r="D95" s="4"/>
      <c r="E95" s="4"/>
      <c r="F95" s="5"/>
      <c r="G95" s="5"/>
      <c r="H95" s="6">
        <f>IF(F95="","",F95-N(G95))</f>
      </c>
      <c r="I95" s="7">
        <f>IF(OR(F95="",E95=""),"",IF(OR(D95="חשבונית מס",D95="חשבונית מס-קבלה"),N(G95)*IFERROR(VLOOKUP(E95,'שיעורי הכרה'!$A$2:$C$16,3,FALSE),1),0))</f>
      </c>
      <c r="J95" s="8">
        <f>IF(E95="","",IFERROR(VLOOKUP(E95,'שיעורי הכרה'!$A$2:$C$16,2,FALSE),1))</f>
      </c>
      <c r="K95" s="7">
        <f>IF(OR(H95="",J95=""),"",H95*J95)</f>
      </c>
      <c r="L95" s="4"/>
      <c r="M95" s="9">
        <f>IF(F95="","",IF(AND(OR(D95="חשבונית מס",D95="חשבונית מס-קבלה"),H95&gt;5000,L95=""),"חסר מספר הקצאה",IF(AND(N(G95)&gt;0,NOT(OR(D95="חשבונית מס",D95="חשבונית מס-קבלה"))),"המע״מ לא ניתן לקיזוז","")))</f>
      </c>
    </row>
    <row r="96" spans="1:13" x14ac:dyDescent="0.25">
      <c r="A96" s="3"/>
      <c r="B96" s="4"/>
      <c r="C96" s="4"/>
      <c r="D96" s="4"/>
      <c r="E96" s="4"/>
      <c r="F96" s="5"/>
      <c r="G96" s="5"/>
      <c r="H96" s="6">
        <f>IF(F96="","",F96-N(G96))</f>
      </c>
      <c r="I96" s="7">
        <f>IF(OR(F96="",E96=""),"",IF(OR(D96="חשבונית מס",D96="חשבונית מס-קבלה"),N(G96)*IFERROR(VLOOKUP(E96,'שיעורי הכרה'!$A$2:$C$16,3,FALSE),1),0))</f>
      </c>
      <c r="J96" s="8">
        <f>IF(E96="","",IFERROR(VLOOKUP(E96,'שיעורי הכרה'!$A$2:$C$16,2,FALSE),1))</f>
      </c>
      <c r="K96" s="7">
        <f>IF(OR(H96="",J96=""),"",H96*J96)</f>
      </c>
      <c r="L96" s="4"/>
      <c r="M96" s="9">
        <f>IF(F96="","",IF(AND(OR(D96="חשבונית מס",D96="חשבונית מס-קבלה"),H96&gt;5000,L96=""),"חסר מספר הקצאה",IF(AND(N(G96)&gt;0,NOT(OR(D96="חשבונית מס",D96="חשבונית מס-קבלה"))),"המע״מ לא ניתן לקיזוז","")))</f>
      </c>
    </row>
    <row r="97" spans="1:13" x14ac:dyDescent="0.25">
      <c r="A97" s="3"/>
      <c r="B97" s="4"/>
      <c r="C97" s="4"/>
      <c r="D97" s="4"/>
      <c r="E97" s="4"/>
      <c r="F97" s="5"/>
      <c r="G97" s="5"/>
      <c r="H97" s="6">
        <f>IF(F97="","",F97-N(G97))</f>
      </c>
      <c r="I97" s="7">
        <f>IF(OR(F97="",E97=""),"",IF(OR(D97="חשבונית מס",D97="חשבונית מס-קבלה"),N(G97)*IFERROR(VLOOKUP(E97,'שיעורי הכרה'!$A$2:$C$16,3,FALSE),1),0))</f>
      </c>
      <c r="J97" s="8">
        <f>IF(E97="","",IFERROR(VLOOKUP(E97,'שיעורי הכרה'!$A$2:$C$16,2,FALSE),1))</f>
      </c>
      <c r="K97" s="7">
        <f>IF(OR(H97="",J97=""),"",H97*J97)</f>
      </c>
      <c r="L97" s="4"/>
      <c r="M97" s="9">
        <f>IF(F97="","",IF(AND(OR(D97="חשבונית מס",D97="חשבונית מס-קבלה"),H97&gt;5000,L97=""),"חסר מספר הקצאה",IF(AND(N(G97)&gt;0,NOT(OR(D97="חשבונית מס",D97="חשבונית מס-קבלה"))),"המע״מ לא ניתן לקיזוז","")))</f>
      </c>
    </row>
    <row r="98" spans="1:13" x14ac:dyDescent="0.25">
      <c r="A98" s="3"/>
      <c r="B98" s="4"/>
      <c r="C98" s="4"/>
      <c r="D98" s="4"/>
      <c r="E98" s="4"/>
      <c r="F98" s="5"/>
      <c r="G98" s="5"/>
      <c r="H98" s="6">
        <f>IF(F98="","",F98-N(G98))</f>
      </c>
      <c r="I98" s="7">
        <f>IF(OR(F98="",E98=""),"",IF(OR(D98="חשבונית מס",D98="חשבונית מס-קבלה"),N(G98)*IFERROR(VLOOKUP(E98,'שיעורי הכרה'!$A$2:$C$16,3,FALSE),1),0))</f>
      </c>
      <c r="J98" s="8">
        <f>IF(E98="","",IFERROR(VLOOKUP(E98,'שיעורי הכרה'!$A$2:$C$16,2,FALSE),1))</f>
      </c>
      <c r="K98" s="7">
        <f>IF(OR(H98="",J98=""),"",H98*J98)</f>
      </c>
      <c r="L98" s="4"/>
      <c r="M98" s="9">
        <f>IF(F98="","",IF(AND(OR(D98="חשבונית מס",D98="חשבונית מס-קבלה"),H98&gt;5000,L98=""),"חסר מספר הקצאה",IF(AND(N(G98)&gt;0,NOT(OR(D98="חשבונית מס",D98="חשבונית מס-קבלה"))),"המע״מ לא ניתן לקיזוז","")))</f>
      </c>
    </row>
    <row r="99" spans="1:13" x14ac:dyDescent="0.25">
      <c r="A99" s="3"/>
      <c r="B99" s="4"/>
      <c r="C99" s="4"/>
      <c r="D99" s="4"/>
      <c r="E99" s="4"/>
      <c r="F99" s="5"/>
      <c r="G99" s="5"/>
      <c r="H99" s="6">
        <f>IF(F99="","",F99-N(G99))</f>
      </c>
      <c r="I99" s="7">
        <f>IF(OR(F99="",E99=""),"",IF(OR(D99="חשבונית מס",D99="חשבונית מס-קבלה"),N(G99)*IFERROR(VLOOKUP(E99,'שיעורי הכרה'!$A$2:$C$16,3,FALSE),1),0))</f>
      </c>
      <c r="J99" s="8">
        <f>IF(E99="","",IFERROR(VLOOKUP(E99,'שיעורי הכרה'!$A$2:$C$16,2,FALSE),1))</f>
      </c>
      <c r="K99" s="7">
        <f>IF(OR(H99="",J99=""),"",H99*J99)</f>
      </c>
      <c r="L99" s="4"/>
      <c r="M99" s="9">
        <f>IF(F99="","",IF(AND(OR(D99="חשבונית מס",D99="חשבונית מס-קבלה"),H99&gt;5000,L99=""),"חסר מספר הקצאה",IF(AND(N(G99)&gt;0,NOT(OR(D99="חשבונית מס",D99="חשבונית מס-קבלה"))),"המע״מ לא ניתן לקיזוז","")))</f>
      </c>
    </row>
    <row r="100" spans="1:13" x14ac:dyDescent="0.25">
      <c r="A100" s="3"/>
      <c r="B100" s="4"/>
      <c r="C100" s="4"/>
      <c r="D100" s="4"/>
      <c r="E100" s="4"/>
      <c r="F100" s="5"/>
      <c r="G100" s="5"/>
      <c r="H100" s="6">
        <f>IF(F100="","",F100-N(G100))</f>
      </c>
      <c r="I100" s="7">
        <f>IF(OR(F100="",E100=""),"",IF(OR(D100="חשבונית מס",D100="חשבונית מס-קבלה"),N(G100)*IFERROR(VLOOKUP(E100,'שיעורי הכרה'!$A$2:$C$16,3,FALSE),1),0))</f>
      </c>
      <c r="J100" s="8">
        <f>IF(E100="","",IFERROR(VLOOKUP(E100,'שיעורי הכרה'!$A$2:$C$16,2,FALSE),1))</f>
      </c>
      <c r="K100" s="7">
        <f>IF(OR(H100="",J100=""),"",H100*J100)</f>
      </c>
      <c r="L100" s="4"/>
      <c r="M100" s="9">
        <f>IF(F100="","",IF(AND(OR(D100="חשבונית מס",D100="חשבונית מס-קבלה"),H100&gt;5000,L100=""),"חסר מספר הקצאה",IF(AND(N(G100)&gt;0,NOT(OR(D100="חשבונית מס",D100="חשבונית מס-קבלה"))),"המע״מ לא ניתן לקיזוז","")))</f>
      </c>
    </row>
    <row r="101" spans="1:13" x14ac:dyDescent="0.25">
      <c r="A101" s="3"/>
      <c r="B101" s="4"/>
      <c r="C101" s="4"/>
      <c r="D101" s="4"/>
      <c r="E101" s="4"/>
      <c r="F101" s="5"/>
      <c r="G101" s="5"/>
      <c r="H101" s="6">
        <f>IF(F101="","",F101-N(G101))</f>
      </c>
      <c r="I101" s="7">
        <f>IF(OR(F101="",E101=""),"",IF(OR(D101="חשבונית מס",D101="חשבונית מס-קבלה"),N(G101)*IFERROR(VLOOKUP(E101,'שיעורי הכרה'!$A$2:$C$16,3,FALSE),1),0))</f>
      </c>
      <c r="J101" s="8">
        <f>IF(E101="","",IFERROR(VLOOKUP(E101,'שיעורי הכרה'!$A$2:$C$16,2,FALSE),1))</f>
      </c>
      <c r="K101" s="7">
        <f>IF(OR(H101="",J101=""),"",H101*J101)</f>
      </c>
      <c r="L101" s="4"/>
      <c r="M101" s="9">
        <f>IF(F101="","",IF(AND(OR(D101="חשבונית מס",D101="חשבונית מס-קבלה"),H101&gt;5000,L101=""),"חסר מספר הקצאה",IF(AND(N(G101)&gt;0,NOT(OR(D101="חשבונית מס",D101="חשבונית מס-קבלה"))),"המע״מ לא ניתן לקיזוז","")))</f>
      </c>
    </row>
    <row r="102" spans="1:13" x14ac:dyDescent="0.25">
      <c r="A102" s="3"/>
      <c r="B102" s="4"/>
      <c r="C102" s="4"/>
      <c r="D102" s="4"/>
      <c r="E102" s="4"/>
      <c r="F102" s="5"/>
      <c r="G102" s="5"/>
      <c r="H102" s="6">
        <f>IF(F102="","",F102-N(G102))</f>
      </c>
      <c r="I102" s="7">
        <f>IF(OR(F102="",E102=""),"",IF(OR(D102="חשבונית מס",D102="חשבונית מס-קבלה"),N(G102)*IFERROR(VLOOKUP(E102,'שיעורי הכרה'!$A$2:$C$16,3,FALSE),1),0))</f>
      </c>
      <c r="J102" s="8">
        <f>IF(E102="","",IFERROR(VLOOKUP(E102,'שיעורי הכרה'!$A$2:$C$16,2,FALSE),1))</f>
      </c>
      <c r="K102" s="7">
        <f>IF(OR(H102="",J102=""),"",H102*J102)</f>
      </c>
      <c r="L102" s="4"/>
      <c r="M102" s="9">
        <f>IF(F102="","",IF(AND(OR(D102="חשבונית מס",D102="חשבונית מס-קבלה"),H102&gt;5000,L102=""),"חסר מספר הקצאה",IF(AND(N(G102)&gt;0,NOT(OR(D102="חשבונית מס",D102="חשבונית מס-קבלה"))),"המע״מ לא ניתן לקיזוז","")))</f>
      </c>
    </row>
    <row r="103" spans="1:13" x14ac:dyDescent="0.25">
      <c r="A103" s="3"/>
      <c r="B103" s="4"/>
      <c r="C103" s="4"/>
      <c r="D103" s="4"/>
      <c r="E103" s="4"/>
      <c r="F103" s="5"/>
      <c r="G103" s="5"/>
      <c r="H103" s="6">
        <f>IF(F103="","",F103-N(G103))</f>
      </c>
      <c r="I103" s="7">
        <f>IF(OR(F103="",E103=""),"",IF(OR(D103="חשבונית מס",D103="חשבונית מס-קבלה"),N(G103)*IFERROR(VLOOKUP(E103,'שיעורי הכרה'!$A$2:$C$16,3,FALSE),1),0))</f>
      </c>
      <c r="J103" s="8">
        <f>IF(E103="","",IFERROR(VLOOKUP(E103,'שיעורי הכרה'!$A$2:$C$16,2,FALSE),1))</f>
      </c>
      <c r="K103" s="7">
        <f>IF(OR(H103="",J103=""),"",H103*J103)</f>
      </c>
      <c r="L103" s="4"/>
      <c r="M103" s="9">
        <f>IF(F103="","",IF(AND(OR(D103="חשבונית מס",D103="חשבונית מס-קבלה"),H103&gt;5000,L103=""),"חסר מספר הקצאה",IF(AND(N(G103)&gt;0,NOT(OR(D103="חשבונית מס",D103="חשבונית מס-קבלה"))),"המע״מ לא ניתן לקיזוז","")))</f>
      </c>
    </row>
    <row r="104" spans="1:13" x14ac:dyDescent="0.25">
      <c r="A104" s="3"/>
      <c r="B104" s="4"/>
      <c r="C104" s="4"/>
      <c r="D104" s="4"/>
      <c r="E104" s="4"/>
      <c r="F104" s="5"/>
      <c r="G104" s="5"/>
      <c r="H104" s="6">
        <f>IF(F104="","",F104-N(G104))</f>
      </c>
      <c r="I104" s="7">
        <f>IF(OR(F104="",E104=""),"",IF(OR(D104="חשבונית מס",D104="חשבונית מס-קבלה"),N(G104)*IFERROR(VLOOKUP(E104,'שיעורי הכרה'!$A$2:$C$16,3,FALSE),1),0))</f>
      </c>
      <c r="J104" s="8">
        <f>IF(E104="","",IFERROR(VLOOKUP(E104,'שיעורי הכרה'!$A$2:$C$16,2,FALSE),1))</f>
      </c>
      <c r="K104" s="7">
        <f>IF(OR(H104="",J104=""),"",H104*J104)</f>
      </c>
      <c r="L104" s="4"/>
      <c r="M104" s="9">
        <f>IF(F104="","",IF(AND(OR(D104="חשבונית מס",D104="חשבונית מס-קבלה"),H104&gt;5000,L104=""),"חסר מספר הקצאה",IF(AND(N(G104)&gt;0,NOT(OR(D104="חשבונית מס",D104="חשבונית מס-קבלה"))),"המע״מ לא ניתן לקיזוז","")))</f>
      </c>
    </row>
    <row r="105" spans="1:13" x14ac:dyDescent="0.25">
      <c r="A105" s="3"/>
      <c r="B105" s="4"/>
      <c r="C105" s="4"/>
      <c r="D105" s="4"/>
      <c r="E105" s="4"/>
      <c r="F105" s="5"/>
      <c r="G105" s="5"/>
      <c r="H105" s="6">
        <f>IF(F105="","",F105-N(G105))</f>
      </c>
      <c r="I105" s="7">
        <f>IF(OR(F105="",E105=""),"",IF(OR(D105="חשבונית מס",D105="חשבונית מס-קבלה"),N(G105)*IFERROR(VLOOKUP(E105,'שיעורי הכרה'!$A$2:$C$16,3,FALSE),1),0))</f>
      </c>
      <c r="J105" s="8">
        <f>IF(E105="","",IFERROR(VLOOKUP(E105,'שיעורי הכרה'!$A$2:$C$16,2,FALSE),1))</f>
      </c>
      <c r="K105" s="7">
        <f>IF(OR(H105="",J105=""),"",H105*J105)</f>
      </c>
      <c r="L105" s="4"/>
      <c r="M105" s="9">
        <f>IF(F105="","",IF(AND(OR(D105="חשבונית מס",D105="חשבונית מס-קבלה"),H105&gt;5000,L105=""),"חסר מספר הקצאה",IF(AND(N(G105)&gt;0,NOT(OR(D105="חשבונית מס",D105="חשבונית מס-קבלה"))),"המע״מ לא ניתן לקיזוז","")))</f>
      </c>
    </row>
    <row r="106" spans="1:13" x14ac:dyDescent="0.25">
      <c r="A106" s="3"/>
      <c r="B106" s="4"/>
      <c r="C106" s="4"/>
      <c r="D106" s="4"/>
      <c r="E106" s="4"/>
      <c r="F106" s="5"/>
      <c r="G106" s="5"/>
      <c r="H106" s="6">
        <f>IF(F106="","",F106-N(G106))</f>
      </c>
      <c r="I106" s="7">
        <f>IF(OR(F106="",E106=""),"",IF(OR(D106="חשבונית מס",D106="חשבונית מס-קבלה"),N(G106)*IFERROR(VLOOKUP(E106,'שיעורי הכרה'!$A$2:$C$16,3,FALSE),1),0))</f>
      </c>
      <c r="J106" s="8">
        <f>IF(E106="","",IFERROR(VLOOKUP(E106,'שיעורי הכרה'!$A$2:$C$16,2,FALSE),1))</f>
      </c>
      <c r="K106" s="7">
        <f>IF(OR(H106="",J106=""),"",H106*J106)</f>
      </c>
      <c r="L106" s="4"/>
      <c r="M106" s="9">
        <f>IF(F106="","",IF(AND(OR(D106="חשבונית מס",D106="חשבונית מס-קבלה"),H106&gt;5000,L106=""),"חסר מספר הקצאה",IF(AND(N(G106)&gt;0,NOT(OR(D106="חשבונית מס",D106="חשבונית מס-קבלה"))),"המע״מ לא ניתן לקיזוז","")))</f>
      </c>
    </row>
    <row r="107" spans="1:13" x14ac:dyDescent="0.25">
      <c r="A107" s="3"/>
      <c r="B107" s="4"/>
      <c r="C107" s="4"/>
      <c r="D107" s="4"/>
      <c r="E107" s="4"/>
      <c r="F107" s="5"/>
      <c r="G107" s="5"/>
      <c r="H107" s="6">
        <f>IF(F107="","",F107-N(G107))</f>
      </c>
      <c r="I107" s="7">
        <f>IF(OR(F107="",E107=""),"",IF(OR(D107="חשבונית מס",D107="חשבונית מס-קבלה"),N(G107)*IFERROR(VLOOKUP(E107,'שיעורי הכרה'!$A$2:$C$16,3,FALSE),1),0))</f>
      </c>
      <c r="J107" s="8">
        <f>IF(E107="","",IFERROR(VLOOKUP(E107,'שיעורי הכרה'!$A$2:$C$16,2,FALSE),1))</f>
      </c>
      <c r="K107" s="7">
        <f>IF(OR(H107="",J107=""),"",H107*J107)</f>
      </c>
      <c r="L107" s="4"/>
      <c r="M107" s="9">
        <f>IF(F107="","",IF(AND(OR(D107="חשבונית מס",D107="חשבונית מס-קבלה"),H107&gt;5000,L107=""),"חסר מספר הקצאה",IF(AND(N(G107)&gt;0,NOT(OR(D107="חשבונית מס",D107="חשבונית מס-קבלה"))),"המע״מ לא ניתן לקיזוז","")))</f>
      </c>
    </row>
    <row r="108" spans="1:13" x14ac:dyDescent="0.25">
      <c r="A108" s="3"/>
      <c r="B108" s="4"/>
      <c r="C108" s="4"/>
      <c r="D108" s="4"/>
      <c r="E108" s="4"/>
      <c r="F108" s="5"/>
      <c r="G108" s="5"/>
      <c r="H108" s="6">
        <f>IF(F108="","",F108-N(G108))</f>
      </c>
      <c r="I108" s="7">
        <f>IF(OR(F108="",E108=""),"",IF(OR(D108="חשבונית מס",D108="חשבונית מס-קבלה"),N(G108)*IFERROR(VLOOKUP(E108,'שיעורי הכרה'!$A$2:$C$16,3,FALSE),1),0))</f>
      </c>
      <c r="J108" s="8">
        <f>IF(E108="","",IFERROR(VLOOKUP(E108,'שיעורי הכרה'!$A$2:$C$16,2,FALSE),1))</f>
      </c>
      <c r="K108" s="7">
        <f>IF(OR(H108="",J108=""),"",H108*J108)</f>
      </c>
      <c r="L108" s="4"/>
      <c r="M108" s="9">
        <f>IF(F108="","",IF(AND(OR(D108="חשבונית מס",D108="חשבונית מס-קבלה"),H108&gt;5000,L108=""),"חסר מספר הקצאה",IF(AND(N(G108)&gt;0,NOT(OR(D108="חשבונית מס",D108="חשבונית מס-קבלה"))),"המע״מ לא ניתן לקיזוז","")))</f>
      </c>
    </row>
    <row r="109" spans="1:13" x14ac:dyDescent="0.25">
      <c r="A109" s="3"/>
      <c r="B109" s="4"/>
      <c r="C109" s="4"/>
      <c r="D109" s="4"/>
      <c r="E109" s="4"/>
      <c r="F109" s="5"/>
      <c r="G109" s="5"/>
      <c r="H109" s="6">
        <f>IF(F109="","",F109-N(G109))</f>
      </c>
      <c r="I109" s="7">
        <f>IF(OR(F109="",E109=""),"",IF(OR(D109="חשבונית מס",D109="חשבונית מס-קבלה"),N(G109)*IFERROR(VLOOKUP(E109,'שיעורי הכרה'!$A$2:$C$16,3,FALSE),1),0))</f>
      </c>
      <c r="J109" s="8">
        <f>IF(E109="","",IFERROR(VLOOKUP(E109,'שיעורי הכרה'!$A$2:$C$16,2,FALSE),1))</f>
      </c>
      <c r="K109" s="7">
        <f>IF(OR(H109="",J109=""),"",H109*J109)</f>
      </c>
      <c r="L109" s="4"/>
      <c r="M109" s="9">
        <f>IF(F109="","",IF(AND(OR(D109="חשבונית מס",D109="חשבונית מס-קבלה"),H109&gt;5000,L109=""),"חסר מספר הקצאה",IF(AND(N(G109)&gt;0,NOT(OR(D109="חשבונית מס",D109="חשבונית מס-קבלה"))),"המע״מ לא ניתן לקיזוז","")))</f>
      </c>
    </row>
    <row r="110" spans="1:13" x14ac:dyDescent="0.25">
      <c r="A110" s="3"/>
      <c r="B110" s="4"/>
      <c r="C110" s="4"/>
      <c r="D110" s="4"/>
      <c r="E110" s="4"/>
      <c r="F110" s="5"/>
      <c r="G110" s="5"/>
      <c r="H110" s="6">
        <f>IF(F110="","",F110-N(G110))</f>
      </c>
      <c r="I110" s="7">
        <f>IF(OR(F110="",E110=""),"",IF(OR(D110="חשבונית מס",D110="חשבונית מס-קבלה"),N(G110)*IFERROR(VLOOKUP(E110,'שיעורי הכרה'!$A$2:$C$16,3,FALSE),1),0))</f>
      </c>
      <c r="J110" s="8">
        <f>IF(E110="","",IFERROR(VLOOKUP(E110,'שיעורי הכרה'!$A$2:$C$16,2,FALSE),1))</f>
      </c>
      <c r="K110" s="7">
        <f>IF(OR(H110="",J110=""),"",H110*J110)</f>
      </c>
      <c r="L110" s="4"/>
      <c r="M110" s="9">
        <f>IF(F110="","",IF(AND(OR(D110="חשבונית מס",D110="חשבונית מס-קבלה"),H110&gt;5000,L110=""),"חסר מספר הקצאה",IF(AND(N(G110)&gt;0,NOT(OR(D110="חשבונית מס",D110="חשבונית מס-קבלה"))),"המע״מ לא ניתן לקיזוז","")))</f>
      </c>
    </row>
    <row r="111" spans="1:13" x14ac:dyDescent="0.25">
      <c r="A111" s="3"/>
      <c r="B111" s="4"/>
      <c r="C111" s="4"/>
      <c r="D111" s="4"/>
      <c r="E111" s="4"/>
      <c r="F111" s="5"/>
      <c r="G111" s="5"/>
      <c r="H111" s="6">
        <f>IF(F111="","",F111-N(G111))</f>
      </c>
      <c r="I111" s="7">
        <f>IF(OR(F111="",E111=""),"",IF(OR(D111="חשבונית מס",D111="חשבונית מס-קבלה"),N(G111)*IFERROR(VLOOKUP(E111,'שיעורי הכרה'!$A$2:$C$16,3,FALSE),1),0))</f>
      </c>
      <c r="J111" s="8">
        <f>IF(E111="","",IFERROR(VLOOKUP(E111,'שיעורי הכרה'!$A$2:$C$16,2,FALSE),1))</f>
      </c>
      <c r="K111" s="7">
        <f>IF(OR(H111="",J111=""),"",H111*J111)</f>
      </c>
      <c r="L111" s="4"/>
      <c r="M111" s="9">
        <f>IF(F111="","",IF(AND(OR(D111="חשבונית מס",D111="חשבונית מס-קבלה"),H111&gt;5000,L111=""),"חסר מספר הקצאה",IF(AND(N(G111)&gt;0,NOT(OR(D111="חשבונית מס",D111="חשבונית מס-קבלה"))),"המע״מ לא ניתן לקיזוז","")))</f>
      </c>
    </row>
    <row r="112" spans="1:13" x14ac:dyDescent="0.25">
      <c r="A112" s="3"/>
      <c r="B112" s="4"/>
      <c r="C112" s="4"/>
      <c r="D112" s="4"/>
      <c r="E112" s="4"/>
      <c r="F112" s="5"/>
      <c r="G112" s="5"/>
      <c r="H112" s="6">
        <f>IF(F112="","",F112-N(G112))</f>
      </c>
      <c r="I112" s="7">
        <f>IF(OR(F112="",E112=""),"",IF(OR(D112="חשבונית מס",D112="חשבונית מס-קבלה"),N(G112)*IFERROR(VLOOKUP(E112,'שיעורי הכרה'!$A$2:$C$16,3,FALSE),1),0))</f>
      </c>
      <c r="J112" s="8">
        <f>IF(E112="","",IFERROR(VLOOKUP(E112,'שיעורי הכרה'!$A$2:$C$16,2,FALSE),1))</f>
      </c>
      <c r="K112" s="7">
        <f>IF(OR(H112="",J112=""),"",H112*J112)</f>
      </c>
      <c r="L112" s="4"/>
      <c r="M112" s="9">
        <f>IF(F112="","",IF(AND(OR(D112="חשבונית מס",D112="חשבונית מס-קבלה"),H112&gt;5000,L112=""),"חסר מספר הקצאה",IF(AND(N(G112)&gt;0,NOT(OR(D112="חשבונית מס",D112="חשבונית מס-קבלה"))),"המע״מ לא ניתן לקיזוז","")))</f>
      </c>
    </row>
    <row r="113" spans="1:13" x14ac:dyDescent="0.25">
      <c r="A113" s="3"/>
      <c r="B113" s="4"/>
      <c r="C113" s="4"/>
      <c r="D113" s="4"/>
      <c r="E113" s="4"/>
      <c r="F113" s="5"/>
      <c r="G113" s="5"/>
      <c r="H113" s="6">
        <f>IF(F113="","",F113-N(G113))</f>
      </c>
      <c r="I113" s="7">
        <f>IF(OR(F113="",E113=""),"",IF(OR(D113="חשבונית מס",D113="חשבונית מס-קבלה"),N(G113)*IFERROR(VLOOKUP(E113,'שיעורי הכרה'!$A$2:$C$16,3,FALSE),1),0))</f>
      </c>
      <c r="J113" s="8">
        <f>IF(E113="","",IFERROR(VLOOKUP(E113,'שיעורי הכרה'!$A$2:$C$16,2,FALSE),1))</f>
      </c>
      <c r="K113" s="7">
        <f>IF(OR(H113="",J113=""),"",H113*J113)</f>
      </c>
      <c r="L113" s="4"/>
      <c r="M113" s="9">
        <f>IF(F113="","",IF(AND(OR(D113="חשבונית מס",D113="חשבונית מס-קבלה"),H113&gt;5000,L113=""),"חסר מספר הקצאה",IF(AND(N(G113)&gt;0,NOT(OR(D113="חשבונית מס",D113="חשבונית מס-קבלה"))),"המע״מ לא ניתן לקיזוז","")))</f>
      </c>
    </row>
    <row r="114" spans="1:13" x14ac:dyDescent="0.25">
      <c r="A114" s="3"/>
      <c r="B114" s="4"/>
      <c r="C114" s="4"/>
      <c r="D114" s="4"/>
      <c r="E114" s="4"/>
      <c r="F114" s="5"/>
      <c r="G114" s="5"/>
      <c r="H114" s="6">
        <f>IF(F114="","",F114-N(G114))</f>
      </c>
      <c r="I114" s="7">
        <f>IF(OR(F114="",E114=""),"",IF(OR(D114="חשבונית מס",D114="חשבונית מס-קבלה"),N(G114)*IFERROR(VLOOKUP(E114,'שיעורי הכרה'!$A$2:$C$16,3,FALSE),1),0))</f>
      </c>
      <c r="J114" s="8">
        <f>IF(E114="","",IFERROR(VLOOKUP(E114,'שיעורי הכרה'!$A$2:$C$16,2,FALSE),1))</f>
      </c>
      <c r="K114" s="7">
        <f>IF(OR(H114="",J114=""),"",H114*J114)</f>
      </c>
      <c r="L114" s="4"/>
      <c r="M114" s="9">
        <f>IF(F114="","",IF(AND(OR(D114="חשבונית מס",D114="חשבונית מס-קבלה"),H114&gt;5000,L114=""),"חסר מספר הקצאה",IF(AND(N(G114)&gt;0,NOT(OR(D114="חשבונית מס",D114="חשבונית מס-קבלה"))),"המע״מ לא ניתן לקיזוז","")))</f>
      </c>
    </row>
    <row r="115" spans="1:13" x14ac:dyDescent="0.25">
      <c r="A115" s="3"/>
      <c r="B115" s="4"/>
      <c r="C115" s="4"/>
      <c r="D115" s="4"/>
      <c r="E115" s="4"/>
      <c r="F115" s="5"/>
      <c r="G115" s="5"/>
      <c r="H115" s="6">
        <f>IF(F115="","",F115-N(G115))</f>
      </c>
      <c r="I115" s="7">
        <f>IF(OR(F115="",E115=""),"",IF(OR(D115="חשבונית מס",D115="חשבונית מס-קבלה"),N(G115)*IFERROR(VLOOKUP(E115,'שיעורי הכרה'!$A$2:$C$16,3,FALSE),1),0))</f>
      </c>
      <c r="J115" s="8">
        <f>IF(E115="","",IFERROR(VLOOKUP(E115,'שיעורי הכרה'!$A$2:$C$16,2,FALSE),1))</f>
      </c>
      <c r="K115" s="7">
        <f>IF(OR(H115="",J115=""),"",H115*J115)</f>
      </c>
      <c r="L115" s="4"/>
      <c r="M115" s="9">
        <f>IF(F115="","",IF(AND(OR(D115="חשבונית מס",D115="חשבונית מס-קבלה"),H115&gt;5000,L115=""),"חסר מספר הקצאה",IF(AND(N(G115)&gt;0,NOT(OR(D115="חשבונית מס",D115="חשבונית מס-קבלה"))),"המע״מ לא ניתן לקיזוז","")))</f>
      </c>
    </row>
    <row r="116" spans="1:13" x14ac:dyDescent="0.25">
      <c r="A116" s="3"/>
      <c r="B116" s="4"/>
      <c r="C116" s="4"/>
      <c r="D116" s="4"/>
      <c r="E116" s="4"/>
      <c r="F116" s="5"/>
      <c r="G116" s="5"/>
      <c r="H116" s="6">
        <f>IF(F116="","",F116-N(G116))</f>
      </c>
      <c r="I116" s="7">
        <f>IF(OR(F116="",E116=""),"",IF(OR(D116="חשבונית מס",D116="חשבונית מס-קבלה"),N(G116)*IFERROR(VLOOKUP(E116,'שיעורי הכרה'!$A$2:$C$16,3,FALSE),1),0))</f>
      </c>
      <c r="J116" s="8">
        <f>IF(E116="","",IFERROR(VLOOKUP(E116,'שיעורי הכרה'!$A$2:$C$16,2,FALSE),1))</f>
      </c>
      <c r="K116" s="7">
        <f>IF(OR(H116="",J116=""),"",H116*J116)</f>
      </c>
      <c r="L116" s="4"/>
      <c r="M116" s="9">
        <f>IF(F116="","",IF(AND(OR(D116="חשבונית מס",D116="חשבונית מס-קבלה"),H116&gt;5000,L116=""),"חסר מספר הקצאה",IF(AND(N(G116)&gt;0,NOT(OR(D116="חשבונית מס",D116="חשבונית מס-קבלה"))),"המע״מ לא ניתן לקיזוז","")))</f>
      </c>
    </row>
    <row r="117" spans="1:13" x14ac:dyDescent="0.25">
      <c r="A117" s="3"/>
      <c r="B117" s="4"/>
      <c r="C117" s="4"/>
      <c r="D117" s="4"/>
      <c r="E117" s="4"/>
      <c r="F117" s="5"/>
      <c r="G117" s="5"/>
      <c r="H117" s="6">
        <f>IF(F117="","",F117-N(G117))</f>
      </c>
      <c r="I117" s="7">
        <f>IF(OR(F117="",E117=""),"",IF(OR(D117="חשבונית מס",D117="חשבונית מס-קבלה"),N(G117)*IFERROR(VLOOKUP(E117,'שיעורי הכרה'!$A$2:$C$16,3,FALSE),1),0))</f>
      </c>
      <c r="J117" s="8">
        <f>IF(E117="","",IFERROR(VLOOKUP(E117,'שיעורי הכרה'!$A$2:$C$16,2,FALSE),1))</f>
      </c>
      <c r="K117" s="7">
        <f>IF(OR(H117="",J117=""),"",H117*J117)</f>
      </c>
      <c r="L117" s="4"/>
      <c r="M117" s="9">
        <f>IF(F117="","",IF(AND(OR(D117="חשבונית מס",D117="חשבונית מס-קבלה"),H117&gt;5000,L117=""),"חסר מספר הקצאה",IF(AND(N(G117)&gt;0,NOT(OR(D117="חשבונית מס",D117="חשבונית מס-קבלה"))),"המע״מ לא ניתן לקיזוז","")))</f>
      </c>
    </row>
    <row r="118" spans="1:13" x14ac:dyDescent="0.25">
      <c r="A118" s="3"/>
      <c r="B118" s="4"/>
      <c r="C118" s="4"/>
      <c r="D118" s="4"/>
      <c r="E118" s="4"/>
      <c r="F118" s="5"/>
      <c r="G118" s="5"/>
      <c r="H118" s="6">
        <f>IF(F118="","",F118-N(G118))</f>
      </c>
      <c r="I118" s="7">
        <f>IF(OR(F118="",E118=""),"",IF(OR(D118="חשבונית מס",D118="חשבונית מס-קבלה"),N(G118)*IFERROR(VLOOKUP(E118,'שיעורי הכרה'!$A$2:$C$16,3,FALSE),1),0))</f>
      </c>
      <c r="J118" s="8">
        <f>IF(E118="","",IFERROR(VLOOKUP(E118,'שיעורי הכרה'!$A$2:$C$16,2,FALSE),1))</f>
      </c>
      <c r="K118" s="7">
        <f>IF(OR(H118="",J118=""),"",H118*J118)</f>
      </c>
      <c r="L118" s="4"/>
      <c r="M118" s="9">
        <f>IF(F118="","",IF(AND(OR(D118="חשבונית מס",D118="חשבונית מס-קבלה"),H118&gt;5000,L118=""),"חסר מספר הקצאה",IF(AND(N(G118)&gt;0,NOT(OR(D118="חשבונית מס",D118="חשבונית מס-קבלה"))),"המע״מ לא ניתן לקיזוז","")))</f>
      </c>
    </row>
    <row r="119" spans="1:13" x14ac:dyDescent="0.25">
      <c r="A119" s="3"/>
      <c r="B119" s="4"/>
      <c r="C119" s="4"/>
      <c r="D119" s="4"/>
      <c r="E119" s="4"/>
      <c r="F119" s="5"/>
      <c r="G119" s="5"/>
      <c r="H119" s="6">
        <f>IF(F119="","",F119-N(G119))</f>
      </c>
      <c r="I119" s="7">
        <f>IF(OR(F119="",E119=""),"",IF(OR(D119="חשבונית מס",D119="חשבונית מס-קבלה"),N(G119)*IFERROR(VLOOKUP(E119,'שיעורי הכרה'!$A$2:$C$16,3,FALSE),1),0))</f>
      </c>
      <c r="J119" s="8">
        <f>IF(E119="","",IFERROR(VLOOKUP(E119,'שיעורי הכרה'!$A$2:$C$16,2,FALSE),1))</f>
      </c>
      <c r="K119" s="7">
        <f>IF(OR(H119="",J119=""),"",H119*J119)</f>
      </c>
      <c r="L119" s="4"/>
      <c r="M119" s="9">
        <f>IF(F119="","",IF(AND(OR(D119="חשבונית מס",D119="חשבונית מס-קבלה"),H119&gt;5000,L119=""),"חסר מספר הקצאה",IF(AND(N(G119)&gt;0,NOT(OR(D119="חשבונית מס",D119="חשבונית מס-קבלה"))),"המע״מ לא ניתן לקיזוז","")))</f>
      </c>
    </row>
    <row r="120" spans="1:13" x14ac:dyDescent="0.25">
      <c r="A120" s="3"/>
      <c r="B120" s="4"/>
      <c r="C120" s="4"/>
      <c r="D120" s="4"/>
      <c r="E120" s="4"/>
      <c r="F120" s="5"/>
      <c r="G120" s="5"/>
      <c r="H120" s="6">
        <f>IF(F120="","",F120-N(G120))</f>
      </c>
      <c r="I120" s="7">
        <f>IF(OR(F120="",E120=""),"",IF(OR(D120="חשבונית מס",D120="חשבונית מס-קבלה"),N(G120)*IFERROR(VLOOKUP(E120,'שיעורי הכרה'!$A$2:$C$16,3,FALSE),1),0))</f>
      </c>
      <c r="J120" s="8">
        <f>IF(E120="","",IFERROR(VLOOKUP(E120,'שיעורי הכרה'!$A$2:$C$16,2,FALSE),1))</f>
      </c>
      <c r="K120" s="7">
        <f>IF(OR(H120="",J120=""),"",H120*J120)</f>
      </c>
      <c r="L120" s="4"/>
      <c r="M120" s="9">
        <f>IF(F120="","",IF(AND(OR(D120="חשבונית מס",D120="חשבונית מס-קבלה"),H120&gt;5000,L120=""),"חסר מספר הקצאה",IF(AND(N(G120)&gt;0,NOT(OR(D120="חשבונית מס",D120="חשבונית מס-קבלה"))),"המע״מ לא ניתן לקיזוז","")))</f>
      </c>
    </row>
    <row r="121" spans="1:13" x14ac:dyDescent="0.25">
      <c r="A121" s="3"/>
      <c r="B121" s="4"/>
      <c r="C121" s="4"/>
      <c r="D121" s="4"/>
      <c r="E121" s="4"/>
      <c r="F121" s="5"/>
      <c r="G121" s="5"/>
      <c r="H121" s="6">
        <f>IF(F121="","",F121-N(G121))</f>
      </c>
      <c r="I121" s="7">
        <f>IF(OR(F121="",E121=""),"",IF(OR(D121="חשבונית מס",D121="חשבונית מס-קבלה"),N(G121)*IFERROR(VLOOKUP(E121,'שיעורי הכרה'!$A$2:$C$16,3,FALSE),1),0))</f>
      </c>
      <c r="J121" s="8">
        <f>IF(E121="","",IFERROR(VLOOKUP(E121,'שיעורי הכרה'!$A$2:$C$16,2,FALSE),1))</f>
      </c>
      <c r="K121" s="7">
        <f>IF(OR(H121="",J121=""),"",H121*J121)</f>
      </c>
      <c r="L121" s="4"/>
      <c r="M121" s="9">
        <f>IF(F121="","",IF(AND(OR(D121="חשבונית מס",D121="חשבונית מס-קבלה"),H121&gt;5000,L121=""),"חסר מספר הקצאה",IF(AND(N(G121)&gt;0,NOT(OR(D121="חשבונית מס",D121="חשבונית מס-קבלה"))),"המע״מ לא ניתן לקיזוז","")))</f>
      </c>
    </row>
    <row r="122" spans="1:13" x14ac:dyDescent="0.25">
      <c r="A122" s="3"/>
      <c r="B122" s="4"/>
      <c r="C122" s="4"/>
      <c r="D122" s="4"/>
      <c r="E122" s="4"/>
      <c r="F122" s="5"/>
      <c r="G122" s="5"/>
      <c r="H122" s="6">
        <f>IF(F122="","",F122-N(G122))</f>
      </c>
      <c r="I122" s="7">
        <f>IF(OR(F122="",E122=""),"",IF(OR(D122="חשבונית מס",D122="חשבונית מס-קבלה"),N(G122)*IFERROR(VLOOKUP(E122,'שיעורי הכרה'!$A$2:$C$16,3,FALSE),1),0))</f>
      </c>
      <c r="J122" s="8">
        <f>IF(E122="","",IFERROR(VLOOKUP(E122,'שיעורי הכרה'!$A$2:$C$16,2,FALSE),1))</f>
      </c>
      <c r="K122" s="7">
        <f>IF(OR(H122="",J122=""),"",H122*J122)</f>
      </c>
      <c r="L122" s="4"/>
      <c r="M122" s="9">
        <f>IF(F122="","",IF(AND(OR(D122="חשבונית מס",D122="חשבונית מס-קבלה"),H122&gt;5000,L122=""),"חסר מספר הקצאה",IF(AND(N(G122)&gt;0,NOT(OR(D122="חשבונית מס",D122="חשבונית מס-קבלה"))),"המע״מ לא ניתן לקיזוז","")))</f>
      </c>
    </row>
    <row r="123" spans="1:13" x14ac:dyDescent="0.25">
      <c r="A123" s="3"/>
      <c r="B123" s="4"/>
      <c r="C123" s="4"/>
      <c r="D123" s="4"/>
      <c r="E123" s="4"/>
      <c r="F123" s="5"/>
      <c r="G123" s="5"/>
      <c r="H123" s="6">
        <f>IF(F123="","",F123-N(G123))</f>
      </c>
      <c r="I123" s="7">
        <f>IF(OR(F123="",E123=""),"",IF(OR(D123="חשבונית מס",D123="חשבונית מס-קבלה"),N(G123)*IFERROR(VLOOKUP(E123,'שיעורי הכרה'!$A$2:$C$16,3,FALSE),1),0))</f>
      </c>
      <c r="J123" s="8">
        <f>IF(E123="","",IFERROR(VLOOKUP(E123,'שיעורי הכרה'!$A$2:$C$16,2,FALSE),1))</f>
      </c>
      <c r="K123" s="7">
        <f>IF(OR(H123="",J123=""),"",H123*J123)</f>
      </c>
      <c r="L123" s="4"/>
      <c r="M123" s="9">
        <f>IF(F123="","",IF(AND(OR(D123="חשבונית מס",D123="חשבונית מס-קבלה"),H123&gt;5000,L123=""),"חסר מספר הקצאה",IF(AND(N(G123)&gt;0,NOT(OR(D123="חשבונית מס",D123="חשבונית מס-קבלה"))),"המע״מ לא ניתן לקיזוז","")))</f>
      </c>
    </row>
    <row r="124" spans="1:13" x14ac:dyDescent="0.25">
      <c r="A124" s="3"/>
      <c r="B124" s="4"/>
      <c r="C124" s="4"/>
      <c r="D124" s="4"/>
      <c r="E124" s="4"/>
      <c r="F124" s="5"/>
      <c r="G124" s="5"/>
      <c r="H124" s="6">
        <f>IF(F124="","",F124-N(G124))</f>
      </c>
      <c r="I124" s="7">
        <f>IF(OR(F124="",E124=""),"",IF(OR(D124="חשבונית מס",D124="חשבונית מס-קבלה"),N(G124)*IFERROR(VLOOKUP(E124,'שיעורי הכרה'!$A$2:$C$16,3,FALSE),1),0))</f>
      </c>
      <c r="J124" s="8">
        <f>IF(E124="","",IFERROR(VLOOKUP(E124,'שיעורי הכרה'!$A$2:$C$16,2,FALSE),1))</f>
      </c>
      <c r="K124" s="7">
        <f>IF(OR(H124="",J124=""),"",H124*J124)</f>
      </c>
      <c r="L124" s="4"/>
      <c r="M124" s="9">
        <f>IF(F124="","",IF(AND(OR(D124="חשבונית מס",D124="חשבונית מס-קבלה"),H124&gt;5000,L124=""),"חסר מספר הקצאה",IF(AND(N(G124)&gt;0,NOT(OR(D124="חשבונית מס",D124="חשבונית מס-קבלה"))),"המע״מ לא ניתן לקיזוז","")))</f>
      </c>
    </row>
    <row r="125" spans="1:13" x14ac:dyDescent="0.25">
      <c r="A125" s="3"/>
      <c r="B125" s="4"/>
      <c r="C125" s="4"/>
      <c r="D125" s="4"/>
      <c r="E125" s="4"/>
      <c r="F125" s="5"/>
      <c r="G125" s="5"/>
      <c r="H125" s="6">
        <f>IF(F125="","",F125-N(G125))</f>
      </c>
      <c r="I125" s="7">
        <f>IF(OR(F125="",E125=""),"",IF(OR(D125="חשבונית מס",D125="חשבונית מס-קבלה"),N(G125)*IFERROR(VLOOKUP(E125,'שיעורי הכרה'!$A$2:$C$16,3,FALSE),1),0))</f>
      </c>
      <c r="J125" s="8">
        <f>IF(E125="","",IFERROR(VLOOKUP(E125,'שיעורי הכרה'!$A$2:$C$16,2,FALSE),1))</f>
      </c>
      <c r="K125" s="7">
        <f>IF(OR(H125="",J125=""),"",H125*J125)</f>
      </c>
      <c r="L125" s="4"/>
      <c r="M125" s="9">
        <f>IF(F125="","",IF(AND(OR(D125="חשבונית מס",D125="חשבונית מס-קבלה"),H125&gt;5000,L125=""),"חסר מספר הקצאה",IF(AND(N(G125)&gt;0,NOT(OR(D125="חשבונית מס",D125="חשבונית מס-קבלה"))),"המע״מ לא ניתן לקיזוז","")))</f>
      </c>
    </row>
    <row r="126" spans="1:13" x14ac:dyDescent="0.25">
      <c r="A126" s="3"/>
      <c r="B126" s="4"/>
      <c r="C126" s="4"/>
      <c r="D126" s="4"/>
      <c r="E126" s="4"/>
      <c r="F126" s="5"/>
      <c r="G126" s="5"/>
      <c r="H126" s="6">
        <f>IF(F126="","",F126-N(G126))</f>
      </c>
      <c r="I126" s="7">
        <f>IF(OR(F126="",E126=""),"",IF(OR(D126="חשבונית מס",D126="חשבונית מס-קבלה"),N(G126)*IFERROR(VLOOKUP(E126,'שיעורי הכרה'!$A$2:$C$16,3,FALSE),1),0))</f>
      </c>
      <c r="J126" s="8">
        <f>IF(E126="","",IFERROR(VLOOKUP(E126,'שיעורי הכרה'!$A$2:$C$16,2,FALSE),1))</f>
      </c>
      <c r="K126" s="7">
        <f>IF(OR(H126="",J126=""),"",H126*J126)</f>
      </c>
      <c r="L126" s="4"/>
      <c r="M126" s="9">
        <f>IF(F126="","",IF(AND(OR(D126="חשבונית מס",D126="חשבונית מס-קבלה"),H126&gt;5000,L126=""),"חסר מספר הקצאה",IF(AND(N(G126)&gt;0,NOT(OR(D126="חשבונית מס",D126="חשבונית מס-קבלה"))),"המע״מ לא ניתן לקיזוז","")))</f>
      </c>
    </row>
    <row r="127" spans="1:13" x14ac:dyDescent="0.25">
      <c r="A127" s="3"/>
      <c r="B127" s="4"/>
      <c r="C127" s="4"/>
      <c r="D127" s="4"/>
      <c r="E127" s="4"/>
      <c r="F127" s="5"/>
      <c r="G127" s="5"/>
      <c r="H127" s="6">
        <f>IF(F127="","",F127-N(G127))</f>
      </c>
      <c r="I127" s="7">
        <f>IF(OR(F127="",E127=""),"",IF(OR(D127="חשבונית מס",D127="חשבונית מס-קבלה"),N(G127)*IFERROR(VLOOKUP(E127,'שיעורי הכרה'!$A$2:$C$16,3,FALSE),1),0))</f>
      </c>
      <c r="J127" s="8">
        <f>IF(E127="","",IFERROR(VLOOKUP(E127,'שיעורי הכרה'!$A$2:$C$16,2,FALSE),1))</f>
      </c>
      <c r="K127" s="7">
        <f>IF(OR(H127="",J127=""),"",H127*J127)</f>
      </c>
      <c r="L127" s="4"/>
      <c r="M127" s="9">
        <f>IF(F127="","",IF(AND(OR(D127="חשבונית מס",D127="חשבונית מס-קבלה"),H127&gt;5000,L127=""),"חסר מספר הקצאה",IF(AND(N(G127)&gt;0,NOT(OR(D127="חשבונית מס",D127="חשבונית מס-קבלה"))),"המע״מ לא ניתן לקיזוז","")))</f>
      </c>
    </row>
    <row r="128" spans="1:13" x14ac:dyDescent="0.25">
      <c r="A128" s="3"/>
      <c r="B128" s="4"/>
      <c r="C128" s="4"/>
      <c r="D128" s="4"/>
      <c r="E128" s="4"/>
      <c r="F128" s="5"/>
      <c r="G128" s="5"/>
      <c r="H128" s="6">
        <f>IF(F128="","",F128-N(G128))</f>
      </c>
      <c r="I128" s="7">
        <f>IF(OR(F128="",E128=""),"",IF(OR(D128="חשבונית מס",D128="חשבונית מס-קבלה"),N(G128)*IFERROR(VLOOKUP(E128,'שיעורי הכרה'!$A$2:$C$16,3,FALSE),1),0))</f>
      </c>
      <c r="J128" s="8">
        <f>IF(E128="","",IFERROR(VLOOKUP(E128,'שיעורי הכרה'!$A$2:$C$16,2,FALSE),1))</f>
      </c>
      <c r="K128" s="7">
        <f>IF(OR(H128="",J128=""),"",H128*J128)</f>
      </c>
      <c r="L128" s="4"/>
      <c r="M128" s="9">
        <f>IF(F128="","",IF(AND(OR(D128="חשבונית מס",D128="חשבונית מס-קבלה"),H128&gt;5000,L128=""),"חסר מספר הקצאה",IF(AND(N(G128)&gt;0,NOT(OR(D128="חשבונית מס",D128="חשבונית מס-קבלה"))),"המע״מ לא ניתן לקיזוז","")))</f>
      </c>
    </row>
    <row r="129" spans="1:13" x14ac:dyDescent="0.25">
      <c r="A129" s="3"/>
      <c r="B129" s="4"/>
      <c r="C129" s="4"/>
      <c r="D129" s="4"/>
      <c r="E129" s="4"/>
      <c r="F129" s="5"/>
      <c r="G129" s="5"/>
      <c r="H129" s="6">
        <f>IF(F129="","",F129-N(G129))</f>
      </c>
      <c r="I129" s="7">
        <f>IF(OR(F129="",E129=""),"",IF(OR(D129="חשבונית מס",D129="חשבונית מס-קבלה"),N(G129)*IFERROR(VLOOKUP(E129,'שיעורי הכרה'!$A$2:$C$16,3,FALSE),1),0))</f>
      </c>
      <c r="J129" s="8">
        <f>IF(E129="","",IFERROR(VLOOKUP(E129,'שיעורי הכרה'!$A$2:$C$16,2,FALSE),1))</f>
      </c>
      <c r="K129" s="7">
        <f>IF(OR(H129="",J129=""),"",H129*J129)</f>
      </c>
      <c r="L129" s="4"/>
      <c r="M129" s="9">
        <f>IF(F129="","",IF(AND(OR(D129="חשבונית מס",D129="חשבונית מס-קבלה"),H129&gt;5000,L129=""),"חסר מספר הקצאה",IF(AND(N(G129)&gt;0,NOT(OR(D129="חשבונית מס",D129="חשבונית מס-קבלה"))),"המע״מ לא ניתן לקיזוז","")))</f>
      </c>
    </row>
    <row r="130" spans="1:13" x14ac:dyDescent="0.25">
      <c r="A130" s="3"/>
      <c r="B130" s="4"/>
      <c r="C130" s="4"/>
      <c r="D130" s="4"/>
      <c r="E130" s="4"/>
      <c r="F130" s="5"/>
      <c r="G130" s="5"/>
      <c r="H130" s="6">
        <f>IF(F130="","",F130-N(G130))</f>
      </c>
      <c r="I130" s="7">
        <f>IF(OR(F130="",E130=""),"",IF(OR(D130="חשבונית מס",D130="חשבונית מס-קבלה"),N(G130)*IFERROR(VLOOKUP(E130,'שיעורי הכרה'!$A$2:$C$16,3,FALSE),1),0))</f>
      </c>
      <c r="J130" s="8">
        <f>IF(E130="","",IFERROR(VLOOKUP(E130,'שיעורי הכרה'!$A$2:$C$16,2,FALSE),1))</f>
      </c>
      <c r="K130" s="7">
        <f>IF(OR(H130="",J130=""),"",H130*J130)</f>
      </c>
      <c r="L130" s="4"/>
      <c r="M130" s="9">
        <f>IF(F130="","",IF(AND(OR(D130="חשבונית מס",D130="חשבונית מס-קבלה"),H130&gt;5000,L130=""),"חסר מספר הקצאה",IF(AND(N(G130)&gt;0,NOT(OR(D130="חשבונית מס",D130="חשבונית מס-קבלה"))),"המע״מ לא ניתן לקיזוז","")))</f>
      </c>
    </row>
    <row r="131" spans="1:13" x14ac:dyDescent="0.25">
      <c r="A131" s="3"/>
      <c r="B131" s="4"/>
      <c r="C131" s="4"/>
      <c r="D131" s="4"/>
      <c r="E131" s="4"/>
      <c r="F131" s="5"/>
      <c r="G131" s="5"/>
      <c r="H131" s="6">
        <f>IF(F131="","",F131-N(G131))</f>
      </c>
      <c r="I131" s="7">
        <f>IF(OR(F131="",E131=""),"",IF(OR(D131="חשבונית מס",D131="חשבונית מס-קבלה"),N(G131)*IFERROR(VLOOKUP(E131,'שיעורי הכרה'!$A$2:$C$16,3,FALSE),1),0))</f>
      </c>
      <c r="J131" s="8">
        <f>IF(E131="","",IFERROR(VLOOKUP(E131,'שיעורי הכרה'!$A$2:$C$16,2,FALSE),1))</f>
      </c>
      <c r="K131" s="7">
        <f>IF(OR(H131="",J131=""),"",H131*J131)</f>
      </c>
      <c r="L131" s="4"/>
      <c r="M131" s="9">
        <f>IF(F131="","",IF(AND(OR(D131="חשבונית מס",D131="חשבונית מס-קבלה"),H131&gt;5000,L131=""),"חסר מספר הקצאה",IF(AND(N(G131)&gt;0,NOT(OR(D131="חשבונית מס",D131="חשבונית מס-קבלה"))),"המע״מ לא ניתן לקיזוז","")))</f>
      </c>
    </row>
    <row r="132" spans="1:13" x14ac:dyDescent="0.25">
      <c r="A132" s="3"/>
      <c r="B132" s="4"/>
      <c r="C132" s="4"/>
      <c r="D132" s="4"/>
      <c r="E132" s="4"/>
      <c r="F132" s="5"/>
      <c r="G132" s="5"/>
      <c r="H132" s="6">
        <f>IF(F132="","",F132-N(G132))</f>
      </c>
      <c r="I132" s="7">
        <f>IF(OR(F132="",E132=""),"",IF(OR(D132="חשבונית מס",D132="חשבונית מס-קבלה"),N(G132)*IFERROR(VLOOKUP(E132,'שיעורי הכרה'!$A$2:$C$16,3,FALSE),1),0))</f>
      </c>
      <c r="J132" s="8">
        <f>IF(E132="","",IFERROR(VLOOKUP(E132,'שיעורי הכרה'!$A$2:$C$16,2,FALSE),1))</f>
      </c>
      <c r="K132" s="7">
        <f>IF(OR(H132="",J132=""),"",H132*J132)</f>
      </c>
      <c r="L132" s="4"/>
      <c r="M132" s="9">
        <f>IF(F132="","",IF(AND(OR(D132="חשבונית מס",D132="חשבונית מס-קבלה"),H132&gt;5000,L132=""),"חסר מספר הקצאה",IF(AND(N(G132)&gt;0,NOT(OR(D132="חשבונית מס",D132="חשבונית מס-קבלה"))),"המע״מ לא ניתן לקיזוז","")))</f>
      </c>
    </row>
    <row r="133" spans="1:13" x14ac:dyDescent="0.25">
      <c r="A133" s="3"/>
      <c r="B133" s="4"/>
      <c r="C133" s="4"/>
      <c r="D133" s="4"/>
      <c r="E133" s="4"/>
      <c r="F133" s="5"/>
      <c r="G133" s="5"/>
      <c r="H133" s="6">
        <f>IF(F133="","",F133-N(G133))</f>
      </c>
      <c r="I133" s="7">
        <f>IF(OR(F133="",E133=""),"",IF(OR(D133="חשבונית מס",D133="חשבונית מס-קבלה"),N(G133)*IFERROR(VLOOKUP(E133,'שיעורי הכרה'!$A$2:$C$16,3,FALSE),1),0))</f>
      </c>
      <c r="J133" s="8">
        <f>IF(E133="","",IFERROR(VLOOKUP(E133,'שיעורי הכרה'!$A$2:$C$16,2,FALSE),1))</f>
      </c>
      <c r="K133" s="7">
        <f>IF(OR(H133="",J133=""),"",H133*J133)</f>
      </c>
      <c r="L133" s="4"/>
      <c r="M133" s="9">
        <f>IF(F133="","",IF(AND(OR(D133="חשבונית מס",D133="חשבונית מס-קבלה"),H133&gt;5000,L133=""),"חסר מספר הקצאה",IF(AND(N(G133)&gt;0,NOT(OR(D133="חשבונית מס",D133="חשבונית מס-קבלה"))),"המע״מ לא ניתן לקיזוז","")))</f>
      </c>
    </row>
    <row r="134" spans="1:13" x14ac:dyDescent="0.25">
      <c r="A134" s="3"/>
      <c r="B134" s="4"/>
      <c r="C134" s="4"/>
      <c r="D134" s="4"/>
      <c r="E134" s="4"/>
      <c r="F134" s="5"/>
      <c r="G134" s="5"/>
      <c r="H134" s="6">
        <f>IF(F134="","",F134-N(G134))</f>
      </c>
      <c r="I134" s="7">
        <f>IF(OR(F134="",E134=""),"",IF(OR(D134="חשבונית מס",D134="חשבונית מס-קבלה"),N(G134)*IFERROR(VLOOKUP(E134,'שיעורי הכרה'!$A$2:$C$16,3,FALSE),1),0))</f>
      </c>
      <c r="J134" s="8">
        <f>IF(E134="","",IFERROR(VLOOKUP(E134,'שיעורי הכרה'!$A$2:$C$16,2,FALSE),1))</f>
      </c>
      <c r="K134" s="7">
        <f>IF(OR(H134="",J134=""),"",H134*J134)</f>
      </c>
      <c r="L134" s="4"/>
      <c r="M134" s="9">
        <f>IF(F134="","",IF(AND(OR(D134="חשבונית מס",D134="חשבונית מס-קבלה"),H134&gt;5000,L134=""),"חסר מספר הקצאה",IF(AND(N(G134)&gt;0,NOT(OR(D134="חשבונית מס",D134="חשבונית מס-קבלה"))),"המע״מ לא ניתן לקיזוז","")))</f>
      </c>
    </row>
    <row r="135" spans="1:13" x14ac:dyDescent="0.25">
      <c r="A135" s="3"/>
      <c r="B135" s="4"/>
      <c r="C135" s="4"/>
      <c r="D135" s="4"/>
      <c r="E135" s="4"/>
      <c r="F135" s="5"/>
      <c r="G135" s="5"/>
      <c r="H135" s="6">
        <f>IF(F135="","",F135-N(G135))</f>
      </c>
      <c r="I135" s="7">
        <f>IF(OR(F135="",E135=""),"",IF(OR(D135="חשבונית מס",D135="חשבונית מס-קבלה"),N(G135)*IFERROR(VLOOKUP(E135,'שיעורי הכרה'!$A$2:$C$16,3,FALSE),1),0))</f>
      </c>
      <c r="J135" s="8">
        <f>IF(E135="","",IFERROR(VLOOKUP(E135,'שיעורי הכרה'!$A$2:$C$16,2,FALSE),1))</f>
      </c>
      <c r="K135" s="7">
        <f>IF(OR(H135="",J135=""),"",H135*J135)</f>
      </c>
      <c r="L135" s="4"/>
      <c r="M135" s="9">
        <f>IF(F135="","",IF(AND(OR(D135="חשבונית מס",D135="חשבונית מס-קבלה"),H135&gt;5000,L135=""),"חסר מספר הקצאה",IF(AND(N(G135)&gt;0,NOT(OR(D135="חשבונית מס",D135="חשבונית מס-קבלה"))),"המע״מ לא ניתן לקיזוז","")))</f>
      </c>
    </row>
    <row r="136" spans="1:13" x14ac:dyDescent="0.25">
      <c r="A136" s="3"/>
      <c r="B136" s="4"/>
      <c r="C136" s="4"/>
      <c r="D136" s="4"/>
      <c r="E136" s="4"/>
      <c r="F136" s="5"/>
      <c r="G136" s="5"/>
      <c r="H136" s="6">
        <f>IF(F136="","",F136-N(G136))</f>
      </c>
      <c r="I136" s="7">
        <f>IF(OR(F136="",E136=""),"",IF(OR(D136="חשבונית מס",D136="חשבונית מס-קבלה"),N(G136)*IFERROR(VLOOKUP(E136,'שיעורי הכרה'!$A$2:$C$16,3,FALSE),1),0))</f>
      </c>
      <c r="J136" s="8">
        <f>IF(E136="","",IFERROR(VLOOKUP(E136,'שיעורי הכרה'!$A$2:$C$16,2,FALSE),1))</f>
      </c>
      <c r="K136" s="7">
        <f>IF(OR(H136="",J136=""),"",H136*J136)</f>
      </c>
      <c r="L136" s="4"/>
      <c r="M136" s="9">
        <f>IF(F136="","",IF(AND(OR(D136="חשבונית מס",D136="חשבונית מס-קבלה"),H136&gt;5000,L136=""),"חסר מספר הקצאה",IF(AND(N(G136)&gt;0,NOT(OR(D136="חשבונית מס",D136="חשבונית מס-קבלה"))),"המע״מ לא ניתן לקיזוז","")))</f>
      </c>
    </row>
    <row r="137" spans="1:13" x14ac:dyDescent="0.25">
      <c r="A137" s="3"/>
      <c r="B137" s="4"/>
      <c r="C137" s="4"/>
      <c r="D137" s="4"/>
      <c r="E137" s="4"/>
      <c r="F137" s="5"/>
      <c r="G137" s="5"/>
      <c r="H137" s="6">
        <f>IF(F137="","",F137-N(G137))</f>
      </c>
      <c r="I137" s="7">
        <f>IF(OR(F137="",E137=""),"",IF(OR(D137="חשבונית מס",D137="חשבונית מס-קבלה"),N(G137)*IFERROR(VLOOKUP(E137,'שיעורי הכרה'!$A$2:$C$16,3,FALSE),1),0))</f>
      </c>
      <c r="J137" s="8">
        <f>IF(E137="","",IFERROR(VLOOKUP(E137,'שיעורי הכרה'!$A$2:$C$16,2,FALSE),1))</f>
      </c>
      <c r="K137" s="7">
        <f>IF(OR(H137="",J137=""),"",H137*J137)</f>
      </c>
      <c r="L137" s="4"/>
      <c r="M137" s="9">
        <f>IF(F137="","",IF(AND(OR(D137="חשבונית מס",D137="חשבונית מס-קבלה"),H137&gt;5000,L137=""),"חסר מספר הקצאה",IF(AND(N(G137)&gt;0,NOT(OR(D137="חשבונית מס",D137="חשבונית מס-קבלה"))),"המע״מ לא ניתן לקיזוז","")))</f>
      </c>
    </row>
    <row r="138" spans="1:13" x14ac:dyDescent="0.25">
      <c r="A138" s="3"/>
      <c r="B138" s="4"/>
      <c r="C138" s="4"/>
      <c r="D138" s="4"/>
      <c r="E138" s="4"/>
      <c r="F138" s="5"/>
      <c r="G138" s="5"/>
      <c r="H138" s="6">
        <f>IF(F138="","",F138-N(G138))</f>
      </c>
      <c r="I138" s="7">
        <f>IF(OR(F138="",E138=""),"",IF(OR(D138="חשבונית מס",D138="חשבונית מס-קבלה"),N(G138)*IFERROR(VLOOKUP(E138,'שיעורי הכרה'!$A$2:$C$16,3,FALSE),1),0))</f>
      </c>
      <c r="J138" s="8">
        <f>IF(E138="","",IFERROR(VLOOKUP(E138,'שיעורי הכרה'!$A$2:$C$16,2,FALSE),1))</f>
      </c>
      <c r="K138" s="7">
        <f>IF(OR(H138="",J138=""),"",H138*J138)</f>
      </c>
      <c r="L138" s="4"/>
      <c r="M138" s="9">
        <f>IF(F138="","",IF(AND(OR(D138="חשבונית מס",D138="חשבונית מס-קבלה"),H138&gt;5000,L138=""),"חסר מספר הקצאה",IF(AND(N(G138)&gt;0,NOT(OR(D138="חשבונית מס",D138="חשבונית מס-קבלה"))),"המע״מ לא ניתן לקיזוז","")))</f>
      </c>
    </row>
    <row r="139" spans="1:13" x14ac:dyDescent="0.25">
      <c r="A139" s="3"/>
      <c r="B139" s="4"/>
      <c r="C139" s="4"/>
      <c r="D139" s="4"/>
      <c r="E139" s="4"/>
      <c r="F139" s="5"/>
      <c r="G139" s="5"/>
      <c r="H139" s="6">
        <f>IF(F139="","",F139-N(G139))</f>
      </c>
      <c r="I139" s="7">
        <f>IF(OR(F139="",E139=""),"",IF(OR(D139="חשבונית מס",D139="חשבונית מס-קבלה"),N(G139)*IFERROR(VLOOKUP(E139,'שיעורי הכרה'!$A$2:$C$16,3,FALSE),1),0))</f>
      </c>
      <c r="J139" s="8">
        <f>IF(E139="","",IFERROR(VLOOKUP(E139,'שיעורי הכרה'!$A$2:$C$16,2,FALSE),1))</f>
      </c>
      <c r="K139" s="7">
        <f>IF(OR(H139="",J139=""),"",H139*J139)</f>
      </c>
      <c r="L139" s="4"/>
      <c r="M139" s="9">
        <f>IF(F139="","",IF(AND(OR(D139="חשבונית מס",D139="חשבונית מס-קבלה"),H139&gt;5000,L139=""),"חסר מספר הקצאה",IF(AND(N(G139)&gt;0,NOT(OR(D139="חשבונית מס",D139="חשבונית מס-קבלה"))),"המע״מ לא ניתן לקיזוז","")))</f>
      </c>
    </row>
    <row r="140" spans="1:13" x14ac:dyDescent="0.25">
      <c r="A140" s="3"/>
      <c r="B140" s="4"/>
      <c r="C140" s="4"/>
      <c r="D140" s="4"/>
      <c r="E140" s="4"/>
      <c r="F140" s="5"/>
      <c r="G140" s="5"/>
      <c r="H140" s="6">
        <f>IF(F140="","",F140-N(G140))</f>
      </c>
      <c r="I140" s="7">
        <f>IF(OR(F140="",E140=""),"",IF(OR(D140="חשבונית מס",D140="חשבונית מס-קבלה"),N(G140)*IFERROR(VLOOKUP(E140,'שיעורי הכרה'!$A$2:$C$16,3,FALSE),1),0))</f>
      </c>
      <c r="J140" s="8">
        <f>IF(E140="","",IFERROR(VLOOKUP(E140,'שיעורי הכרה'!$A$2:$C$16,2,FALSE),1))</f>
      </c>
      <c r="K140" s="7">
        <f>IF(OR(H140="",J140=""),"",H140*J140)</f>
      </c>
      <c r="L140" s="4"/>
      <c r="M140" s="9">
        <f>IF(F140="","",IF(AND(OR(D140="חשבונית מס",D140="חשבונית מס-קבלה"),H140&gt;5000,L140=""),"חסר מספר הקצאה",IF(AND(N(G140)&gt;0,NOT(OR(D140="חשבונית מס",D140="חשבונית מס-קבלה"))),"המע״מ לא ניתן לקיזוז","")))</f>
      </c>
    </row>
    <row r="141" spans="1:13" x14ac:dyDescent="0.25">
      <c r="A141" s="3"/>
      <c r="B141" s="4"/>
      <c r="C141" s="4"/>
      <c r="D141" s="4"/>
      <c r="E141" s="4"/>
      <c r="F141" s="5"/>
      <c r="G141" s="5"/>
      <c r="H141" s="6">
        <f>IF(F141="","",F141-N(G141))</f>
      </c>
      <c r="I141" s="7">
        <f>IF(OR(F141="",E141=""),"",IF(OR(D141="חשבונית מס",D141="חשבונית מס-קבלה"),N(G141)*IFERROR(VLOOKUP(E141,'שיעורי הכרה'!$A$2:$C$16,3,FALSE),1),0))</f>
      </c>
      <c r="J141" s="8">
        <f>IF(E141="","",IFERROR(VLOOKUP(E141,'שיעורי הכרה'!$A$2:$C$16,2,FALSE),1))</f>
      </c>
      <c r="K141" s="7">
        <f>IF(OR(H141="",J141=""),"",H141*J141)</f>
      </c>
      <c r="L141" s="4"/>
      <c r="M141" s="9">
        <f>IF(F141="","",IF(AND(OR(D141="חשבונית מס",D141="חשבונית מס-קבלה"),H141&gt;5000,L141=""),"חסר מספר הקצאה",IF(AND(N(G141)&gt;0,NOT(OR(D141="חשבונית מס",D141="חשבונית מס-קבלה"))),"המע״מ לא ניתן לקיזוז","")))</f>
      </c>
    </row>
    <row r="142" spans="1:13" x14ac:dyDescent="0.25">
      <c r="A142" s="3"/>
      <c r="B142" s="4"/>
      <c r="C142" s="4"/>
      <c r="D142" s="4"/>
      <c r="E142" s="4"/>
      <c r="F142" s="5"/>
      <c r="G142" s="5"/>
      <c r="H142" s="6">
        <f>IF(F142="","",F142-N(G142))</f>
      </c>
      <c r="I142" s="7">
        <f>IF(OR(F142="",E142=""),"",IF(OR(D142="חשבונית מס",D142="חשבונית מס-קבלה"),N(G142)*IFERROR(VLOOKUP(E142,'שיעורי הכרה'!$A$2:$C$16,3,FALSE),1),0))</f>
      </c>
      <c r="J142" s="8">
        <f>IF(E142="","",IFERROR(VLOOKUP(E142,'שיעורי הכרה'!$A$2:$C$16,2,FALSE),1))</f>
      </c>
      <c r="K142" s="7">
        <f>IF(OR(H142="",J142=""),"",H142*J142)</f>
      </c>
      <c r="L142" s="4"/>
      <c r="M142" s="9">
        <f>IF(F142="","",IF(AND(OR(D142="חשבונית מס",D142="חשבונית מס-קבלה"),H142&gt;5000,L142=""),"חסר מספר הקצאה",IF(AND(N(G142)&gt;0,NOT(OR(D142="חשבונית מס",D142="חשבונית מס-קבלה"))),"המע״מ לא ניתן לקיזוז","")))</f>
      </c>
    </row>
    <row r="143" spans="1:13" x14ac:dyDescent="0.25">
      <c r="A143" s="3"/>
      <c r="B143" s="4"/>
      <c r="C143" s="4"/>
      <c r="D143" s="4"/>
      <c r="E143" s="4"/>
      <c r="F143" s="5"/>
      <c r="G143" s="5"/>
      <c r="H143" s="6">
        <f>IF(F143="","",F143-N(G143))</f>
      </c>
      <c r="I143" s="7">
        <f>IF(OR(F143="",E143=""),"",IF(OR(D143="חשבונית מס",D143="חשבונית מס-קבלה"),N(G143)*IFERROR(VLOOKUP(E143,'שיעורי הכרה'!$A$2:$C$16,3,FALSE),1),0))</f>
      </c>
      <c r="J143" s="8">
        <f>IF(E143="","",IFERROR(VLOOKUP(E143,'שיעורי הכרה'!$A$2:$C$16,2,FALSE),1))</f>
      </c>
      <c r="K143" s="7">
        <f>IF(OR(H143="",J143=""),"",H143*J143)</f>
      </c>
      <c r="L143" s="4"/>
      <c r="M143" s="9">
        <f>IF(F143="","",IF(AND(OR(D143="חשבונית מס",D143="חשבונית מס-קבלה"),H143&gt;5000,L143=""),"חסר מספר הקצאה",IF(AND(N(G143)&gt;0,NOT(OR(D143="חשבונית מס",D143="חשבונית מס-קבלה"))),"המע״מ לא ניתן לקיזוז","")))</f>
      </c>
    </row>
    <row r="144" spans="1:13" x14ac:dyDescent="0.25">
      <c r="A144" s="3"/>
      <c r="B144" s="4"/>
      <c r="C144" s="4"/>
      <c r="D144" s="4"/>
      <c r="E144" s="4"/>
      <c r="F144" s="5"/>
      <c r="G144" s="5"/>
      <c r="H144" s="6">
        <f>IF(F144="","",F144-N(G144))</f>
      </c>
      <c r="I144" s="7">
        <f>IF(OR(F144="",E144=""),"",IF(OR(D144="חשבונית מס",D144="חשבונית מס-קבלה"),N(G144)*IFERROR(VLOOKUP(E144,'שיעורי הכרה'!$A$2:$C$16,3,FALSE),1),0))</f>
      </c>
      <c r="J144" s="8">
        <f>IF(E144="","",IFERROR(VLOOKUP(E144,'שיעורי הכרה'!$A$2:$C$16,2,FALSE),1))</f>
      </c>
      <c r="K144" s="7">
        <f>IF(OR(H144="",J144=""),"",H144*J144)</f>
      </c>
      <c r="L144" s="4"/>
      <c r="M144" s="9">
        <f>IF(F144="","",IF(AND(OR(D144="חשבונית מס",D144="חשבונית מס-קבלה"),H144&gt;5000,L144=""),"חסר מספר הקצאה",IF(AND(N(G144)&gt;0,NOT(OR(D144="חשבונית מס",D144="חשבונית מס-קבלה"))),"המע״מ לא ניתן לקיזוז","")))</f>
      </c>
    </row>
    <row r="145" spans="1:13" x14ac:dyDescent="0.25">
      <c r="A145" s="3"/>
      <c r="B145" s="4"/>
      <c r="C145" s="4"/>
      <c r="D145" s="4"/>
      <c r="E145" s="4"/>
      <c r="F145" s="5"/>
      <c r="G145" s="5"/>
      <c r="H145" s="6">
        <f>IF(F145="","",F145-N(G145))</f>
      </c>
      <c r="I145" s="7">
        <f>IF(OR(F145="",E145=""),"",IF(OR(D145="חשבונית מס",D145="חשבונית מס-קבלה"),N(G145)*IFERROR(VLOOKUP(E145,'שיעורי הכרה'!$A$2:$C$16,3,FALSE),1),0))</f>
      </c>
      <c r="J145" s="8">
        <f>IF(E145="","",IFERROR(VLOOKUP(E145,'שיעורי הכרה'!$A$2:$C$16,2,FALSE),1))</f>
      </c>
      <c r="K145" s="7">
        <f>IF(OR(H145="",J145=""),"",H145*J145)</f>
      </c>
      <c r="L145" s="4"/>
      <c r="M145" s="9">
        <f>IF(F145="","",IF(AND(OR(D145="חשבונית מס",D145="חשבונית מס-קבלה"),H145&gt;5000,L145=""),"חסר מספר הקצאה",IF(AND(N(G145)&gt;0,NOT(OR(D145="חשבונית מס",D145="חשבונית מס-קבלה"))),"המע״מ לא ניתן לקיזוז","")))</f>
      </c>
    </row>
    <row r="146" spans="1:13" x14ac:dyDescent="0.25">
      <c r="A146" s="3"/>
      <c r="B146" s="4"/>
      <c r="C146" s="4"/>
      <c r="D146" s="4"/>
      <c r="E146" s="4"/>
      <c r="F146" s="5"/>
      <c r="G146" s="5"/>
      <c r="H146" s="6">
        <f>IF(F146="","",F146-N(G146))</f>
      </c>
      <c r="I146" s="7">
        <f>IF(OR(F146="",E146=""),"",IF(OR(D146="חשבונית מס",D146="חשבונית מס-קבלה"),N(G146)*IFERROR(VLOOKUP(E146,'שיעורי הכרה'!$A$2:$C$16,3,FALSE),1),0))</f>
      </c>
      <c r="J146" s="8">
        <f>IF(E146="","",IFERROR(VLOOKUP(E146,'שיעורי הכרה'!$A$2:$C$16,2,FALSE),1))</f>
      </c>
      <c r="K146" s="7">
        <f>IF(OR(H146="",J146=""),"",H146*J146)</f>
      </c>
      <c r="L146" s="4"/>
      <c r="M146" s="9">
        <f>IF(F146="","",IF(AND(OR(D146="חשבונית מס",D146="חשבונית מס-קבלה"),H146&gt;5000,L146=""),"חסר מספר הקצאה",IF(AND(N(G146)&gt;0,NOT(OR(D146="חשבונית מס",D146="חשבונית מס-קבלה"))),"המע״מ לא ניתן לקיזוז","")))</f>
      </c>
    </row>
    <row r="147" spans="1:13" x14ac:dyDescent="0.25">
      <c r="A147" s="3"/>
      <c r="B147" s="4"/>
      <c r="C147" s="4"/>
      <c r="D147" s="4"/>
      <c r="E147" s="4"/>
      <c r="F147" s="5"/>
      <c r="G147" s="5"/>
      <c r="H147" s="6">
        <f>IF(F147="","",F147-N(G147))</f>
      </c>
      <c r="I147" s="7">
        <f>IF(OR(F147="",E147=""),"",IF(OR(D147="חשבונית מס",D147="חשבונית מס-קבלה"),N(G147)*IFERROR(VLOOKUP(E147,'שיעורי הכרה'!$A$2:$C$16,3,FALSE),1),0))</f>
      </c>
      <c r="J147" s="8">
        <f>IF(E147="","",IFERROR(VLOOKUP(E147,'שיעורי הכרה'!$A$2:$C$16,2,FALSE),1))</f>
      </c>
      <c r="K147" s="7">
        <f>IF(OR(H147="",J147=""),"",H147*J147)</f>
      </c>
      <c r="L147" s="4"/>
      <c r="M147" s="9">
        <f>IF(F147="","",IF(AND(OR(D147="חשבונית מס",D147="חשבונית מס-קבלה"),H147&gt;5000,L147=""),"חסר מספר הקצאה",IF(AND(N(G147)&gt;0,NOT(OR(D147="חשבונית מס",D147="חשבונית מס-קבלה"))),"המע״מ לא ניתן לקיזוז","")))</f>
      </c>
    </row>
    <row r="148" spans="1:13" x14ac:dyDescent="0.25">
      <c r="A148" s="3"/>
      <c r="B148" s="4"/>
      <c r="C148" s="4"/>
      <c r="D148" s="4"/>
      <c r="E148" s="4"/>
      <c r="F148" s="5"/>
      <c r="G148" s="5"/>
      <c r="H148" s="6">
        <f>IF(F148="","",F148-N(G148))</f>
      </c>
      <c r="I148" s="7">
        <f>IF(OR(F148="",E148=""),"",IF(OR(D148="חשבונית מס",D148="חשבונית מס-קבלה"),N(G148)*IFERROR(VLOOKUP(E148,'שיעורי הכרה'!$A$2:$C$16,3,FALSE),1),0))</f>
      </c>
      <c r="J148" s="8">
        <f>IF(E148="","",IFERROR(VLOOKUP(E148,'שיעורי הכרה'!$A$2:$C$16,2,FALSE),1))</f>
      </c>
      <c r="K148" s="7">
        <f>IF(OR(H148="",J148=""),"",H148*J148)</f>
      </c>
      <c r="L148" s="4"/>
      <c r="M148" s="9">
        <f>IF(F148="","",IF(AND(OR(D148="חשבונית מס",D148="חשבונית מס-קבלה"),H148&gt;5000,L148=""),"חסר מספר הקצאה",IF(AND(N(G148)&gt;0,NOT(OR(D148="חשבונית מס",D148="חשבונית מס-קבלה"))),"המע״מ לא ניתן לקיזוז","")))</f>
      </c>
    </row>
    <row r="149" spans="1:13" x14ac:dyDescent="0.25">
      <c r="A149" s="3"/>
      <c r="B149" s="4"/>
      <c r="C149" s="4"/>
      <c r="D149" s="4"/>
      <c r="E149" s="4"/>
      <c r="F149" s="5"/>
      <c r="G149" s="5"/>
      <c r="H149" s="6">
        <f>IF(F149="","",F149-N(G149))</f>
      </c>
      <c r="I149" s="7">
        <f>IF(OR(F149="",E149=""),"",IF(OR(D149="חשבונית מס",D149="חשבונית מס-קבלה"),N(G149)*IFERROR(VLOOKUP(E149,'שיעורי הכרה'!$A$2:$C$16,3,FALSE),1),0))</f>
      </c>
      <c r="J149" s="8">
        <f>IF(E149="","",IFERROR(VLOOKUP(E149,'שיעורי הכרה'!$A$2:$C$16,2,FALSE),1))</f>
      </c>
      <c r="K149" s="7">
        <f>IF(OR(H149="",J149=""),"",H149*J149)</f>
      </c>
      <c r="L149" s="4"/>
      <c r="M149" s="9">
        <f>IF(F149="","",IF(AND(OR(D149="חשבונית מס",D149="חשבונית מס-קבלה"),H149&gt;5000,L149=""),"חסר מספר הקצאה",IF(AND(N(G149)&gt;0,NOT(OR(D149="חשבונית מס",D149="חשבונית מס-קבלה"))),"המע״מ לא ניתן לקיזוז","")))</f>
      </c>
    </row>
    <row r="150" spans="1:13" x14ac:dyDescent="0.25">
      <c r="A150" s="3"/>
      <c r="B150" s="4"/>
      <c r="C150" s="4"/>
      <c r="D150" s="4"/>
      <c r="E150" s="4"/>
      <c r="F150" s="5"/>
      <c r="G150" s="5"/>
      <c r="H150" s="6">
        <f>IF(F150="","",F150-N(G150))</f>
      </c>
      <c r="I150" s="7">
        <f>IF(OR(F150="",E150=""),"",IF(OR(D150="חשבונית מס",D150="חשבונית מס-קבלה"),N(G150)*IFERROR(VLOOKUP(E150,'שיעורי הכרה'!$A$2:$C$16,3,FALSE),1),0))</f>
      </c>
      <c r="J150" s="8">
        <f>IF(E150="","",IFERROR(VLOOKUP(E150,'שיעורי הכרה'!$A$2:$C$16,2,FALSE),1))</f>
      </c>
      <c r="K150" s="7">
        <f>IF(OR(H150="",J150=""),"",H150*J150)</f>
      </c>
      <c r="L150" s="4"/>
      <c r="M150" s="9">
        <f>IF(F150="","",IF(AND(OR(D150="חשבונית מס",D150="חשבונית מס-קבלה"),H150&gt;5000,L150=""),"חסר מספר הקצאה",IF(AND(N(G150)&gt;0,NOT(OR(D150="חשבונית מס",D150="חשבונית מס-קבלה"))),"המע״מ לא ניתן לקיזוז","")))</f>
      </c>
    </row>
    <row r="151" spans="1:13" x14ac:dyDescent="0.25">
      <c r="A151" s="3"/>
      <c r="B151" s="4"/>
      <c r="C151" s="4"/>
      <c r="D151" s="4"/>
      <c r="E151" s="4"/>
      <c r="F151" s="5"/>
      <c r="G151" s="5"/>
      <c r="H151" s="6">
        <f>IF(F151="","",F151-N(G151))</f>
      </c>
      <c r="I151" s="7">
        <f>IF(OR(F151="",E151=""),"",IF(OR(D151="חשבונית מס",D151="חשבונית מס-קבלה"),N(G151)*IFERROR(VLOOKUP(E151,'שיעורי הכרה'!$A$2:$C$16,3,FALSE),1),0))</f>
      </c>
      <c r="J151" s="8">
        <f>IF(E151="","",IFERROR(VLOOKUP(E151,'שיעורי הכרה'!$A$2:$C$16,2,FALSE),1))</f>
      </c>
      <c r="K151" s="7">
        <f>IF(OR(H151="",J151=""),"",H151*J151)</f>
      </c>
      <c r="L151" s="4"/>
      <c r="M151" s="9">
        <f>IF(F151="","",IF(AND(OR(D151="חשבונית מס",D151="חשבונית מס-קבלה"),H151&gt;5000,L151=""),"חסר מספר הקצאה",IF(AND(N(G151)&gt;0,NOT(OR(D151="חשבונית מס",D151="חשבונית מס-קבלה"))),"המע״מ לא ניתן לקיזוז","")))</f>
      </c>
    </row>
    <row r="152" spans="1:13" x14ac:dyDescent="0.25">
      <c r="A152" s="3"/>
      <c r="B152" s="4"/>
      <c r="C152" s="4"/>
      <c r="D152" s="4"/>
      <c r="E152" s="4"/>
      <c r="F152" s="5"/>
      <c r="G152" s="5"/>
      <c r="H152" s="6">
        <f>IF(F152="","",F152-N(G152))</f>
      </c>
      <c r="I152" s="7">
        <f>IF(OR(F152="",E152=""),"",IF(OR(D152="חשבונית מס",D152="חשבונית מס-קבלה"),N(G152)*IFERROR(VLOOKUP(E152,'שיעורי הכרה'!$A$2:$C$16,3,FALSE),1),0))</f>
      </c>
      <c r="J152" s="8">
        <f>IF(E152="","",IFERROR(VLOOKUP(E152,'שיעורי הכרה'!$A$2:$C$16,2,FALSE),1))</f>
      </c>
      <c r="K152" s="7">
        <f>IF(OR(H152="",J152=""),"",H152*J152)</f>
      </c>
      <c r="L152" s="4"/>
      <c r="M152" s="9">
        <f>IF(F152="","",IF(AND(OR(D152="חשבונית מס",D152="חשבונית מס-קבלה"),H152&gt;5000,L152=""),"חסר מספר הקצאה",IF(AND(N(G152)&gt;0,NOT(OR(D152="חשבונית מס",D152="חשבונית מס-קבלה"))),"המע״מ לא ניתן לקיזוז","")))</f>
      </c>
    </row>
    <row r="153" spans="1:13" x14ac:dyDescent="0.25">
      <c r="A153" s="3"/>
      <c r="B153" s="4"/>
      <c r="C153" s="4"/>
      <c r="D153" s="4"/>
      <c r="E153" s="4"/>
      <c r="F153" s="5"/>
      <c r="G153" s="5"/>
      <c r="H153" s="6">
        <f>IF(F153="","",F153-N(G153))</f>
      </c>
      <c r="I153" s="7">
        <f>IF(OR(F153="",E153=""),"",IF(OR(D153="חשבונית מס",D153="חשבונית מס-קבלה"),N(G153)*IFERROR(VLOOKUP(E153,'שיעורי הכרה'!$A$2:$C$16,3,FALSE),1),0))</f>
      </c>
      <c r="J153" s="8">
        <f>IF(E153="","",IFERROR(VLOOKUP(E153,'שיעורי הכרה'!$A$2:$C$16,2,FALSE),1))</f>
      </c>
      <c r="K153" s="7">
        <f>IF(OR(H153="",J153=""),"",H153*J153)</f>
      </c>
      <c r="L153" s="4"/>
      <c r="M153" s="9">
        <f>IF(F153="","",IF(AND(OR(D153="חשבונית מס",D153="חשבונית מס-קבלה"),H153&gt;5000,L153=""),"חסר מספר הקצאה",IF(AND(N(G153)&gt;0,NOT(OR(D153="חשבונית מס",D153="חשבונית מס-קבלה"))),"המע״מ לא ניתן לקיזוז","")))</f>
      </c>
    </row>
    <row r="154" spans="1:13" x14ac:dyDescent="0.25">
      <c r="A154" s="3"/>
      <c r="B154" s="4"/>
      <c r="C154" s="4"/>
      <c r="D154" s="4"/>
      <c r="E154" s="4"/>
      <c r="F154" s="5"/>
      <c r="G154" s="5"/>
      <c r="H154" s="6">
        <f>IF(F154="","",F154-N(G154))</f>
      </c>
      <c r="I154" s="7">
        <f>IF(OR(F154="",E154=""),"",IF(OR(D154="חשבונית מס",D154="חשבונית מס-קבלה"),N(G154)*IFERROR(VLOOKUP(E154,'שיעורי הכרה'!$A$2:$C$16,3,FALSE),1),0))</f>
      </c>
      <c r="J154" s="8">
        <f>IF(E154="","",IFERROR(VLOOKUP(E154,'שיעורי הכרה'!$A$2:$C$16,2,FALSE),1))</f>
      </c>
      <c r="K154" s="7">
        <f>IF(OR(H154="",J154=""),"",H154*J154)</f>
      </c>
      <c r="L154" s="4"/>
      <c r="M154" s="9">
        <f>IF(F154="","",IF(AND(OR(D154="חשבונית מס",D154="חשבונית מס-קבלה"),H154&gt;5000,L154=""),"חסר מספר הקצאה",IF(AND(N(G154)&gt;0,NOT(OR(D154="חשבונית מס",D154="חשבונית מס-קבלה"))),"המע״מ לא ניתן לקיזוז","")))</f>
      </c>
    </row>
    <row r="155" spans="1:13" x14ac:dyDescent="0.25">
      <c r="A155" s="3"/>
      <c r="B155" s="4"/>
      <c r="C155" s="4"/>
      <c r="D155" s="4"/>
      <c r="E155" s="4"/>
      <c r="F155" s="5"/>
      <c r="G155" s="5"/>
      <c r="H155" s="6">
        <f>IF(F155="","",F155-N(G155))</f>
      </c>
      <c r="I155" s="7">
        <f>IF(OR(F155="",E155=""),"",IF(OR(D155="חשבונית מס",D155="חשבונית מס-קבלה"),N(G155)*IFERROR(VLOOKUP(E155,'שיעורי הכרה'!$A$2:$C$16,3,FALSE),1),0))</f>
      </c>
      <c r="J155" s="8">
        <f>IF(E155="","",IFERROR(VLOOKUP(E155,'שיעורי הכרה'!$A$2:$C$16,2,FALSE),1))</f>
      </c>
      <c r="K155" s="7">
        <f>IF(OR(H155="",J155=""),"",H155*J155)</f>
      </c>
      <c r="L155" s="4"/>
      <c r="M155" s="9">
        <f>IF(F155="","",IF(AND(OR(D155="חשבונית מס",D155="חשבונית מס-קבלה"),H155&gt;5000,L155=""),"חסר מספר הקצאה",IF(AND(N(G155)&gt;0,NOT(OR(D155="חשבונית מס",D155="חשבונית מס-קבלה"))),"המע״מ לא ניתן לקיזוז","")))</f>
      </c>
    </row>
    <row r="156" spans="1:13" x14ac:dyDescent="0.25">
      <c r="A156" s="3"/>
      <c r="B156" s="4"/>
      <c r="C156" s="4"/>
      <c r="D156" s="4"/>
      <c r="E156" s="4"/>
      <c r="F156" s="5"/>
      <c r="G156" s="5"/>
      <c r="H156" s="6">
        <f>IF(F156="","",F156-N(G156))</f>
      </c>
      <c r="I156" s="7">
        <f>IF(OR(F156="",E156=""),"",IF(OR(D156="חשבונית מס",D156="חשבונית מס-קבלה"),N(G156)*IFERROR(VLOOKUP(E156,'שיעורי הכרה'!$A$2:$C$16,3,FALSE),1),0))</f>
      </c>
      <c r="J156" s="8">
        <f>IF(E156="","",IFERROR(VLOOKUP(E156,'שיעורי הכרה'!$A$2:$C$16,2,FALSE),1))</f>
      </c>
      <c r="K156" s="7">
        <f>IF(OR(H156="",J156=""),"",H156*J156)</f>
      </c>
      <c r="L156" s="4"/>
      <c r="M156" s="9">
        <f>IF(F156="","",IF(AND(OR(D156="חשבונית מס",D156="חשבונית מס-קבלה"),H156&gt;5000,L156=""),"חסר מספר הקצאה",IF(AND(N(G156)&gt;0,NOT(OR(D156="חשבונית מס",D156="חשבונית מס-קבלה"))),"המע״מ לא ניתן לקיזוז","")))</f>
      </c>
    </row>
    <row r="157" spans="1:13" x14ac:dyDescent="0.25">
      <c r="A157" s="3"/>
      <c r="B157" s="4"/>
      <c r="C157" s="4"/>
      <c r="D157" s="4"/>
      <c r="E157" s="4"/>
      <c r="F157" s="5"/>
      <c r="G157" s="5"/>
      <c r="H157" s="6">
        <f>IF(F157="","",F157-N(G157))</f>
      </c>
      <c r="I157" s="7">
        <f>IF(OR(F157="",E157=""),"",IF(OR(D157="חשבונית מס",D157="חשבונית מס-קבלה"),N(G157)*IFERROR(VLOOKUP(E157,'שיעורי הכרה'!$A$2:$C$16,3,FALSE),1),0))</f>
      </c>
      <c r="J157" s="8">
        <f>IF(E157="","",IFERROR(VLOOKUP(E157,'שיעורי הכרה'!$A$2:$C$16,2,FALSE),1))</f>
      </c>
      <c r="K157" s="7">
        <f>IF(OR(H157="",J157=""),"",H157*J157)</f>
      </c>
      <c r="L157" s="4"/>
      <c r="M157" s="9">
        <f>IF(F157="","",IF(AND(OR(D157="חשבונית מס",D157="חשבונית מס-קבלה"),H157&gt;5000,L157=""),"חסר מספר הקצאה",IF(AND(N(G157)&gt;0,NOT(OR(D157="חשבונית מס",D157="חשבונית מס-קבלה"))),"המע״מ לא ניתן לקיזוז","")))</f>
      </c>
    </row>
    <row r="158" spans="1:13" x14ac:dyDescent="0.25">
      <c r="A158" s="3"/>
      <c r="B158" s="4"/>
      <c r="C158" s="4"/>
      <c r="D158" s="4"/>
      <c r="E158" s="4"/>
      <c r="F158" s="5"/>
      <c r="G158" s="5"/>
      <c r="H158" s="6">
        <f>IF(F158="","",F158-N(G158))</f>
      </c>
      <c r="I158" s="7">
        <f>IF(OR(F158="",E158=""),"",IF(OR(D158="חשבונית מס",D158="חשבונית מס-קבלה"),N(G158)*IFERROR(VLOOKUP(E158,'שיעורי הכרה'!$A$2:$C$16,3,FALSE),1),0))</f>
      </c>
      <c r="J158" s="8">
        <f>IF(E158="","",IFERROR(VLOOKUP(E158,'שיעורי הכרה'!$A$2:$C$16,2,FALSE),1))</f>
      </c>
      <c r="K158" s="7">
        <f>IF(OR(H158="",J158=""),"",H158*J158)</f>
      </c>
      <c r="L158" s="4"/>
      <c r="M158" s="9">
        <f>IF(F158="","",IF(AND(OR(D158="חשבונית מס",D158="חשבונית מס-קבלה"),H158&gt;5000,L158=""),"חסר מספר הקצאה",IF(AND(N(G158)&gt;0,NOT(OR(D158="חשבונית מס",D158="חשבונית מס-קבלה"))),"המע״מ לא ניתן לקיזוז","")))</f>
      </c>
    </row>
    <row r="159" spans="1:13" x14ac:dyDescent="0.25">
      <c r="A159" s="3"/>
      <c r="B159" s="4"/>
      <c r="C159" s="4"/>
      <c r="D159" s="4"/>
      <c r="E159" s="4"/>
      <c r="F159" s="5"/>
      <c r="G159" s="5"/>
      <c r="H159" s="6">
        <f>IF(F159="","",F159-N(G159))</f>
      </c>
      <c r="I159" s="7">
        <f>IF(OR(F159="",E159=""),"",IF(OR(D159="חשבונית מס",D159="חשבונית מס-קבלה"),N(G159)*IFERROR(VLOOKUP(E159,'שיעורי הכרה'!$A$2:$C$16,3,FALSE),1),0))</f>
      </c>
      <c r="J159" s="8">
        <f>IF(E159="","",IFERROR(VLOOKUP(E159,'שיעורי הכרה'!$A$2:$C$16,2,FALSE),1))</f>
      </c>
      <c r="K159" s="7">
        <f>IF(OR(H159="",J159=""),"",H159*J159)</f>
      </c>
      <c r="L159" s="4"/>
      <c r="M159" s="9">
        <f>IF(F159="","",IF(AND(OR(D159="חשבונית מס",D159="חשבונית מס-קבלה"),H159&gt;5000,L159=""),"חסר מספר הקצאה",IF(AND(N(G159)&gt;0,NOT(OR(D159="חשבונית מס",D159="חשבונית מס-קבלה"))),"המע״מ לא ניתן לקיזוז","")))</f>
      </c>
    </row>
    <row r="160" spans="1:13" x14ac:dyDescent="0.25">
      <c r="A160" s="3"/>
      <c r="B160" s="4"/>
      <c r="C160" s="4"/>
      <c r="D160" s="4"/>
      <c r="E160" s="4"/>
      <c r="F160" s="5"/>
      <c r="G160" s="5"/>
      <c r="H160" s="6">
        <f>IF(F160="","",F160-N(G160))</f>
      </c>
      <c r="I160" s="7">
        <f>IF(OR(F160="",E160=""),"",IF(OR(D160="חשבונית מס",D160="חשבונית מס-קבלה"),N(G160)*IFERROR(VLOOKUP(E160,'שיעורי הכרה'!$A$2:$C$16,3,FALSE),1),0))</f>
      </c>
      <c r="J160" s="8">
        <f>IF(E160="","",IFERROR(VLOOKUP(E160,'שיעורי הכרה'!$A$2:$C$16,2,FALSE),1))</f>
      </c>
      <c r="K160" s="7">
        <f>IF(OR(H160="",J160=""),"",H160*J160)</f>
      </c>
      <c r="L160" s="4"/>
      <c r="M160" s="9">
        <f>IF(F160="","",IF(AND(OR(D160="חשבונית מס",D160="חשבונית מס-קבלה"),H160&gt;5000,L160=""),"חסר מספר הקצאה",IF(AND(N(G160)&gt;0,NOT(OR(D160="חשבונית מס",D160="חשבונית מס-קבלה"))),"המע״מ לא ניתן לקיזוז","")))</f>
      </c>
    </row>
    <row r="161" spans="1:13" x14ac:dyDescent="0.25">
      <c r="A161" s="3"/>
      <c r="B161" s="4"/>
      <c r="C161" s="4"/>
      <c r="D161" s="4"/>
      <c r="E161" s="4"/>
      <c r="F161" s="5"/>
      <c r="G161" s="5"/>
      <c r="H161" s="6">
        <f>IF(F161="","",F161-N(G161))</f>
      </c>
      <c r="I161" s="7">
        <f>IF(OR(F161="",E161=""),"",IF(OR(D161="חשבונית מס",D161="חשבונית מס-קבלה"),N(G161)*IFERROR(VLOOKUP(E161,'שיעורי הכרה'!$A$2:$C$16,3,FALSE),1),0))</f>
      </c>
      <c r="J161" s="8">
        <f>IF(E161="","",IFERROR(VLOOKUP(E161,'שיעורי הכרה'!$A$2:$C$16,2,FALSE),1))</f>
      </c>
      <c r="K161" s="7">
        <f>IF(OR(H161="",J161=""),"",H161*J161)</f>
      </c>
      <c r="L161" s="4"/>
      <c r="M161" s="9">
        <f>IF(F161="","",IF(AND(OR(D161="חשבונית מס",D161="חשבונית מס-קבלה"),H161&gt;5000,L161=""),"חסר מספר הקצאה",IF(AND(N(G161)&gt;0,NOT(OR(D161="חשבונית מס",D161="חשבונית מס-קבלה"))),"המע״מ לא ניתן לקיזוז","")))</f>
      </c>
    </row>
    <row r="162" spans="1:13" x14ac:dyDescent="0.25">
      <c r="A162" s="3"/>
      <c r="B162" s="4"/>
      <c r="C162" s="4"/>
      <c r="D162" s="4"/>
      <c r="E162" s="4"/>
      <c r="F162" s="5"/>
      <c r="G162" s="5"/>
      <c r="H162" s="6">
        <f>IF(F162="","",F162-N(G162))</f>
      </c>
      <c r="I162" s="7">
        <f>IF(OR(F162="",E162=""),"",IF(OR(D162="חשבונית מס",D162="חשבונית מס-קבלה"),N(G162)*IFERROR(VLOOKUP(E162,'שיעורי הכרה'!$A$2:$C$16,3,FALSE),1),0))</f>
      </c>
      <c r="J162" s="8">
        <f>IF(E162="","",IFERROR(VLOOKUP(E162,'שיעורי הכרה'!$A$2:$C$16,2,FALSE),1))</f>
      </c>
      <c r="K162" s="7">
        <f>IF(OR(H162="",J162=""),"",H162*J162)</f>
      </c>
      <c r="L162" s="4"/>
      <c r="M162" s="9">
        <f>IF(F162="","",IF(AND(OR(D162="חשבונית מס",D162="חשבונית מס-קבלה"),H162&gt;5000,L162=""),"חסר מספר הקצאה",IF(AND(N(G162)&gt;0,NOT(OR(D162="חשבונית מס",D162="חשבונית מס-קבלה"))),"המע״מ לא ניתן לקיזוז","")))</f>
      </c>
    </row>
    <row r="163" spans="1:13" x14ac:dyDescent="0.25">
      <c r="A163" s="3"/>
      <c r="B163" s="4"/>
      <c r="C163" s="4"/>
      <c r="D163" s="4"/>
      <c r="E163" s="4"/>
      <c r="F163" s="5"/>
      <c r="G163" s="5"/>
      <c r="H163" s="6">
        <f>IF(F163="","",F163-N(G163))</f>
      </c>
      <c r="I163" s="7">
        <f>IF(OR(F163="",E163=""),"",IF(OR(D163="חשבונית מס",D163="חשבונית מס-קבלה"),N(G163)*IFERROR(VLOOKUP(E163,'שיעורי הכרה'!$A$2:$C$16,3,FALSE),1),0))</f>
      </c>
      <c r="J163" s="8">
        <f>IF(E163="","",IFERROR(VLOOKUP(E163,'שיעורי הכרה'!$A$2:$C$16,2,FALSE),1))</f>
      </c>
      <c r="K163" s="7">
        <f>IF(OR(H163="",J163=""),"",H163*J163)</f>
      </c>
      <c r="L163" s="4"/>
      <c r="M163" s="9">
        <f>IF(F163="","",IF(AND(OR(D163="חשבונית מס",D163="חשבונית מס-קבלה"),H163&gt;5000,L163=""),"חסר מספר הקצאה",IF(AND(N(G163)&gt;0,NOT(OR(D163="חשבונית מס",D163="חשבונית מס-קבלה"))),"המע״מ לא ניתן לקיזוז","")))</f>
      </c>
    </row>
    <row r="164" spans="1:13" x14ac:dyDescent="0.25">
      <c r="A164" s="3"/>
      <c r="B164" s="4"/>
      <c r="C164" s="4"/>
      <c r="D164" s="4"/>
      <c r="E164" s="4"/>
      <c r="F164" s="5"/>
      <c r="G164" s="5"/>
      <c r="H164" s="6">
        <f>IF(F164="","",F164-N(G164))</f>
      </c>
      <c r="I164" s="7">
        <f>IF(OR(F164="",E164=""),"",IF(OR(D164="חשבונית מס",D164="חשבונית מס-קבלה"),N(G164)*IFERROR(VLOOKUP(E164,'שיעורי הכרה'!$A$2:$C$16,3,FALSE),1),0))</f>
      </c>
      <c r="J164" s="8">
        <f>IF(E164="","",IFERROR(VLOOKUP(E164,'שיעורי הכרה'!$A$2:$C$16,2,FALSE),1))</f>
      </c>
      <c r="K164" s="7">
        <f>IF(OR(H164="",J164=""),"",H164*J164)</f>
      </c>
      <c r="L164" s="4"/>
      <c r="M164" s="9">
        <f>IF(F164="","",IF(AND(OR(D164="חשבונית מס",D164="חשבונית מס-קבלה"),H164&gt;5000,L164=""),"חסר מספר הקצאה",IF(AND(N(G164)&gt;0,NOT(OR(D164="חשבונית מס",D164="חשבונית מס-קבלה"))),"המע״מ לא ניתן לקיזוז","")))</f>
      </c>
    </row>
    <row r="165" spans="1:13" x14ac:dyDescent="0.25">
      <c r="A165" s="3"/>
      <c r="B165" s="4"/>
      <c r="C165" s="4"/>
      <c r="D165" s="4"/>
      <c r="E165" s="4"/>
      <c r="F165" s="5"/>
      <c r="G165" s="5"/>
      <c r="H165" s="6">
        <f>IF(F165="","",F165-N(G165))</f>
      </c>
      <c r="I165" s="7">
        <f>IF(OR(F165="",E165=""),"",IF(OR(D165="חשבונית מס",D165="חשבונית מס-קבלה"),N(G165)*IFERROR(VLOOKUP(E165,'שיעורי הכרה'!$A$2:$C$16,3,FALSE),1),0))</f>
      </c>
      <c r="J165" s="8">
        <f>IF(E165="","",IFERROR(VLOOKUP(E165,'שיעורי הכרה'!$A$2:$C$16,2,FALSE),1))</f>
      </c>
      <c r="K165" s="7">
        <f>IF(OR(H165="",J165=""),"",H165*J165)</f>
      </c>
      <c r="L165" s="4"/>
      <c r="M165" s="9">
        <f>IF(F165="","",IF(AND(OR(D165="חשבונית מס",D165="חשבונית מס-קבלה"),H165&gt;5000,L165=""),"חסר מספר הקצאה",IF(AND(N(G165)&gt;0,NOT(OR(D165="חשבונית מס",D165="חשבונית מס-קבלה"))),"המע״מ לא ניתן לקיזוז","")))</f>
      </c>
    </row>
    <row r="166" spans="1:13" x14ac:dyDescent="0.25">
      <c r="A166" s="3"/>
      <c r="B166" s="4"/>
      <c r="C166" s="4"/>
      <c r="D166" s="4"/>
      <c r="E166" s="4"/>
      <c r="F166" s="5"/>
      <c r="G166" s="5"/>
      <c r="H166" s="6">
        <f>IF(F166="","",F166-N(G166))</f>
      </c>
      <c r="I166" s="7">
        <f>IF(OR(F166="",E166=""),"",IF(OR(D166="חשבונית מס",D166="חשבונית מס-קבלה"),N(G166)*IFERROR(VLOOKUP(E166,'שיעורי הכרה'!$A$2:$C$16,3,FALSE),1),0))</f>
      </c>
      <c r="J166" s="8">
        <f>IF(E166="","",IFERROR(VLOOKUP(E166,'שיעורי הכרה'!$A$2:$C$16,2,FALSE),1))</f>
      </c>
      <c r="K166" s="7">
        <f>IF(OR(H166="",J166=""),"",H166*J166)</f>
      </c>
      <c r="L166" s="4"/>
      <c r="M166" s="9">
        <f>IF(F166="","",IF(AND(OR(D166="חשבונית מס",D166="חשבונית מס-קבלה"),H166&gt;5000,L166=""),"חסר מספר הקצאה",IF(AND(N(G166)&gt;0,NOT(OR(D166="חשבונית מס",D166="חשבונית מס-קבלה"))),"המע״מ לא ניתן לקיזוז","")))</f>
      </c>
    </row>
    <row r="167" spans="1:13" x14ac:dyDescent="0.25">
      <c r="A167" s="3"/>
      <c r="B167" s="4"/>
      <c r="C167" s="4"/>
      <c r="D167" s="4"/>
      <c r="E167" s="4"/>
      <c r="F167" s="5"/>
      <c r="G167" s="5"/>
      <c r="H167" s="6">
        <f>IF(F167="","",F167-N(G167))</f>
      </c>
      <c r="I167" s="7">
        <f>IF(OR(F167="",E167=""),"",IF(OR(D167="חשבונית מס",D167="חשבונית מס-קבלה"),N(G167)*IFERROR(VLOOKUP(E167,'שיעורי הכרה'!$A$2:$C$16,3,FALSE),1),0))</f>
      </c>
      <c r="J167" s="8">
        <f>IF(E167="","",IFERROR(VLOOKUP(E167,'שיעורי הכרה'!$A$2:$C$16,2,FALSE),1))</f>
      </c>
      <c r="K167" s="7">
        <f>IF(OR(H167="",J167=""),"",H167*J167)</f>
      </c>
      <c r="L167" s="4"/>
      <c r="M167" s="9">
        <f>IF(F167="","",IF(AND(OR(D167="חשבונית מס",D167="חשבונית מס-קבלה"),H167&gt;5000,L167=""),"חסר מספר הקצאה",IF(AND(N(G167)&gt;0,NOT(OR(D167="חשבונית מס",D167="חשבונית מס-קבלה"))),"המע״מ לא ניתן לקיזוז","")))</f>
      </c>
    </row>
    <row r="168" spans="1:13" x14ac:dyDescent="0.25">
      <c r="A168" s="3"/>
      <c r="B168" s="4"/>
      <c r="C168" s="4"/>
      <c r="D168" s="4"/>
      <c r="E168" s="4"/>
      <c r="F168" s="5"/>
      <c r="G168" s="5"/>
      <c r="H168" s="6">
        <f>IF(F168="","",F168-N(G168))</f>
      </c>
      <c r="I168" s="7">
        <f>IF(OR(F168="",E168=""),"",IF(OR(D168="חשבונית מס",D168="חשבונית מס-קבלה"),N(G168)*IFERROR(VLOOKUP(E168,'שיעורי הכרה'!$A$2:$C$16,3,FALSE),1),0))</f>
      </c>
      <c r="J168" s="8">
        <f>IF(E168="","",IFERROR(VLOOKUP(E168,'שיעורי הכרה'!$A$2:$C$16,2,FALSE),1))</f>
      </c>
      <c r="K168" s="7">
        <f>IF(OR(H168="",J168=""),"",H168*J168)</f>
      </c>
      <c r="L168" s="4"/>
      <c r="M168" s="9">
        <f>IF(F168="","",IF(AND(OR(D168="חשבונית מס",D168="חשבונית מס-קבלה"),H168&gt;5000,L168=""),"חסר מספר הקצאה",IF(AND(N(G168)&gt;0,NOT(OR(D168="חשבונית מס",D168="חשבונית מס-קבלה"))),"המע״מ לא ניתן לקיזוז","")))</f>
      </c>
    </row>
    <row r="169" spans="1:13" x14ac:dyDescent="0.25">
      <c r="A169" s="3"/>
      <c r="B169" s="4"/>
      <c r="C169" s="4"/>
      <c r="D169" s="4"/>
      <c r="E169" s="4"/>
      <c r="F169" s="5"/>
      <c r="G169" s="5"/>
      <c r="H169" s="6">
        <f>IF(F169="","",F169-N(G169))</f>
      </c>
      <c r="I169" s="7">
        <f>IF(OR(F169="",E169=""),"",IF(OR(D169="חשבונית מס",D169="חשבונית מס-קבלה"),N(G169)*IFERROR(VLOOKUP(E169,'שיעורי הכרה'!$A$2:$C$16,3,FALSE),1),0))</f>
      </c>
      <c r="J169" s="8">
        <f>IF(E169="","",IFERROR(VLOOKUP(E169,'שיעורי הכרה'!$A$2:$C$16,2,FALSE),1))</f>
      </c>
      <c r="K169" s="7">
        <f>IF(OR(H169="",J169=""),"",H169*J169)</f>
      </c>
      <c r="L169" s="4"/>
      <c r="M169" s="9">
        <f>IF(F169="","",IF(AND(OR(D169="חשבונית מס",D169="חשבונית מס-קבלה"),H169&gt;5000,L169=""),"חסר מספר הקצאה",IF(AND(N(G169)&gt;0,NOT(OR(D169="חשבונית מס",D169="חשבונית מס-קבלה"))),"המע״מ לא ניתן לקיזוז","")))</f>
      </c>
    </row>
    <row r="170" spans="1:13" x14ac:dyDescent="0.25">
      <c r="A170" s="3"/>
      <c r="B170" s="4"/>
      <c r="C170" s="4"/>
      <c r="D170" s="4"/>
      <c r="E170" s="4"/>
      <c r="F170" s="5"/>
      <c r="G170" s="5"/>
      <c r="H170" s="6">
        <f>IF(F170="","",F170-N(G170))</f>
      </c>
      <c r="I170" s="7">
        <f>IF(OR(F170="",E170=""),"",IF(OR(D170="חשבונית מס",D170="חשבונית מס-קבלה"),N(G170)*IFERROR(VLOOKUP(E170,'שיעורי הכרה'!$A$2:$C$16,3,FALSE),1),0))</f>
      </c>
      <c r="J170" s="8">
        <f>IF(E170="","",IFERROR(VLOOKUP(E170,'שיעורי הכרה'!$A$2:$C$16,2,FALSE),1))</f>
      </c>
      <c r="K170" s="7">
        <f>IF(OR(H170="",J170=""),"",H170*J170)</f>
      </c>
      <c r="L170" s="4"/>
      <c r="M170" s="9">
        <f>IF(F170="","",IF(AND(OR(D170="חשבונית מס",D170="חשבונית מס-קבלה"),H170&gt;5000,L170=""),"חסר מספר הקצאה",IF(AND(N(G170)&gt;0,NOT(OR(D170="חשבונית מס",D170="חשבונית מס-קבלה"))),"המע״מ לא ניתן לקיזוז","")))</f>
      </c>
    </row>
    <row r="171" spans="1:13" x14ac:dyDescent="0.25">
      <c r="A171" s="3"/>
      <c r="B171" s="4"/>
      <c r="C171" s="4"/>
      <c r="D171" s="4"/>
      <c r="E171" s="4"/>
      <c r="F171" s="5"/>
      <c r="G171" s="5"/>
      <c r="H171" s="6">
        <f>IF(F171="","",F171-N(G171))</f>
      </c>
      <c r="I171" s="7">
        <f>IF(OR(F171="",E171=""),"",IF(OR(D171="חשבונית מס",D171="חשבונית מס-קבלה"),N(G171)*IFERROR(VLOOKUP(E171,'שיעורי הכרה'!$A$2:$C$16,3,FALSE),1),0))</f>
      </c>
      <c r="J171" s="8">
        <f>IF(E171="","",IFERROR(VLOOKUP(E171,'שיעורי הכרה'!$A$2:$C$16,2,FALSE),1))</f>
      </c>
      <c r="K171" s="7">
        <f>IF(OR(H171="",J171=""),"",H171*J171)</f>
      </c>
      <c r="L171" s="4"/>
      <c r="M171" s="9">
        <f>IF(F171="","",IF(AND(OR(D171="חשבונית מס",D171="חשבונית מס-קבלה"),H171&gt;5000,L171=""),"חסר מספר הקצאה",IF(AND(N(G171)&gt;0,NOT(OR(D171="חשבונית מס",D171="חשבונית מס-קבלה"))),"המע״מ לא ניתן לקיזוז","")))</f>
      </c>
    </row>
    <row r="172" spans="1:13" x14ac:dyDescent="0.25">
      <c r="A172" s="3"/>
      <c r="B172" s="4"/>
      <c r="C172" s="4"/>
      <c r="D172" s="4"/>
      <c r="E172" s="4"/>
      <c r="F172" s="5"/>
      <c r="G172" s="5"/>
      <c r="H172" s="6">
        <f>IF(F172="","",F172-N(G172))</f>
      </c>
      <c r="I172" s="7">
        <f>IF(OR(F172="",E172=""),"",IF(OR(D172="חשבונית מס",D172="חשבונית מס-קבלה"),N(G172)*IFERROR(VLOOKUP(E172,'שיעורי הכרה'!$A$2:$C$16,3,FALSE),1),0))</f>
      </c>
      <c r="J172" s="8">
        <f>IF(E172="","",IFERROR(VLOOKUP(E172,'שיעורי הכרה'!$A$2:$C$16,2,FALSE),1))</f>
      </c>
      <c r="K172" s="7">
        <f>IF(OR(H172="",J172=""),"",H172*J172)</f>
      </c>
      <c r="L172" s="4"/>
      <c r="M172" s="9">
        <f>IF(F172="","",IF(AND(OR(D172="חשבונית מס",D172="חשבונית מס-קבלה"),H172&gt;5000,L172=""),"חסר מספר הקצאה",IF(AND(N(G172)&gt;0,NOT(OR(D172="חשבונית מס",D172="חשבונית מס-קבלה"))),"המע״מ לא ניתן לקיזוז","")))</f>
      </c>
    </row>
    <row r="173" spans="1:13" x14ac:dyDescent="0.25">
      <c r="A173" s="3"/>
      <c r="B173" s="4"/>
      <c r="C173" s="4"/>
      <c r="D173" s="4"/>
      <c r="E173" s="4"/>
      <c r="F173" s="5"/>
      <c r="G173" s="5"/>
      <c r="H173" s="6">
        <f>IF(F173="","",F173-N(G173))</f>
      </c>
      <c r="I173" s="7">
        <f>IF(OR(F173="",E173=""),"",IF(OR(D173="חשבונית מס",D173="חשבונית מס-קבלה"),N(G173)*IFERROR(VLOOKUP(E173,'שיעורי הכרה'!$A$2:$C$16,3,FALSE),1),0))</f>
      </c>
      <c r="J173" s="8">
        <f>IF(E173="","",IFERROR(VLOOKUP(E173,'שיעורי הכרה'!$A$2:$C$16,2,FALSE),1))</f>
      </c>
      <c r="K173" s="7">
        <f>IF(OR(H173="",J173=""),"",H173*J173)</f>
      </c>
      <c r="L173" s="4"/>
      <c r="M173" s="9">
        <f>IF(F173="","",IF(AND(OR(D173="חשבונית מס",D173="חשבונית מס-קבלה"),H173&gt;5000,L173=""),"חסר מספר הקצאה",IF(AND(N(G173)&gt;0,NOT(OR(D173="חשבונית מס",D173="חשבונית מס-קבלה"))),"המע״מ לא ניתן לקיזוז","")))</f>
      </c>
    </row>
    <row r="174" spans="1:13" x14ac:dyDescent="0.25">
      <c r="A174" s="3"/>
      <c r="B174" s="4"/>
      <c r="C174" s="4"/>
      <c r="D174" s="4"/>
      <c r="E174" s="4"/>
      <c r="F174" s="5"/>
      <c r="G174" s="5"/>
      <c r="H174" s="6">
        <f>IF(F174="","",F174-N(G174))</f>
      </c>
      <c r="I174" s="7">
        <f>IF(OR(F174="",E174=""),"",IF(OR(D174="חשבונית מס",D174="חשבונית מס-קבלה"),N(G174)*IFERROR(VLOOKUP(E174,'שיעורי הכרה'!$A$2:$C$16,3,FALSE),1),0))</f>
      </c>
      <c r="J174" s="8">
        <f>IF(E174="","",IFERROR(VLOOKUP(E174,'שיעורי הכרה'!$A$2:$C$16,2,FALSE),1))</f>
      </c>
      <c r="K174" s="7">
        <f>IF(OR(H174="",J174=""),"",H174*J174)</f>
      </c>
      <c r="L174" s="4"/>
      <c r="M174" s="9">
        <f>IF(F174="","",IF(AND(OR(D174="חשבונית מס",D174="חשבונית מס-קבלה"),H174&gt;5000,L174=""),"חסר מספר הקצאה",IF(AND(N(G174)&gt;0,NOT(OR(D174="חשבונית מס",D174="חשבונית מס-קבלה"))),"המע״מ לא ניתן לקיזוז","")))</f>
      </c>
    </row>
    <row r="175" spans="1:13" x14ac:dyDescent="0.25">
      <c r="A175" s="3"/>
      <c r="B175" s="4"/>
      <c r="C175" s="4"/>
      <c r="D175" s="4"/>
      <c r="E175" s="4"/>
      <c r="F175" s="5"/>
      <c r="G175" s="5"/>
      <c r="H175" s="6">
        <f>IF(F175="","",F175-N(G175))</f>
      </c>
      <c r="I175" s="7">
        <f>IF(OR(F175="",E175=""),"",IF(OR(D175="חשבונית מס",D175="חשבונית מס-קבלה"),N(G175)*IFERROR(VLOOKUP(E175,'שיעורי הכרה'!$A$2:$C$16,3,FALSE),1),0))</f>
      </c>
      <c r="J175" s="8">
        <f>IF(E175="","",IFERROR(VLOOKUP(E175,'שיעורי הכרה'!$A$2:$C$16,2,FALSE),1))</f>
      </c>
      <c r="K175" s="7">
        <f>IF(OR(H175="",J175=""),"",H175*J175)</f>
      </c>
      <c r="L175" s="4"/>
      <c r="M175" s="9">
        <f>IF(F175="","",IF(AND(OR(D175="חשבונית מס",D175="חשבונית מס-קבלה"),H175&gt;5000,L175=""),"חסר מספר הקצאה",IF(AND(N(G175)&gt;0,NOT(OR(D175="חשבונית מס",D175="חשבונית מס-קבלה"))),"המע״מ לא ניתן לקיזוז","")))</f>
      </c>
    </row>
    <row r="176" spans="1:13" x14ac:dyDescent="0.25">
      <c r="A176" s="3"/>
      <c r="B176" s="4"/>
      <c r="C176" s="4"/>
      <c r="D176" s="4"/>
      <c r="E176" s="4"/>
      <c r="F176" s="5"/>
      <c r="G176" s="5"/>
      <c r="H176" s="6">
        <f>IF(F176="","",F176-N(G176))</f>
      </c>
      <c r="I176" s="7">
        <f>IF(OR(F176="",E176=""),"",IF(OR(D176="חשבונית מס",D176="חשבונית מס-קבלה"),N(G176)*IFERROR(VLOOKUP(E176,'שיעורי הכרה'!$A$2:$C$16,3,FALSE),1),0))</f>
      </c>
      <c r="J176" s="8">
        <f>IF(E176="","",IFERROR(VLOOKUP(E176,'שיעורי הכרה'!$A$2:$C$16,2,FALSE),1))</f>
      </c>
      <c r="K176" s="7">
        <f>IF(OR(H176="",J176=""),"",H176*J176)</f>
      </c>
      <c r="L176" s="4"/>
      <c r="M176" s="9">
        <f>IF(F176="","",IF(AND(OR(D176="חשבונית מס",D176="חשבונית מס-קבלה"),H176&gt;5000,L176=""),"חסר מספר הקצאה",IF(AND(N(G176)&gt;0,NOT(OR(D176="חשבונית מס",D176="חשבונית מס-קבלה"))),"המע״מ לא ניתן לקיזוז","")))</f>
      </c>
    </row>
    <row r="177" spans="1:13" x14ac:dyDescent="0.25">
      <c r="A177" s="3"/>
      <c r="B177" s="4"/>
      <c r="C177" s="4"/>
      <c r="D177" s="4"/>
      <c r="E177" s="4"/>
      <c r="F177" s="5"/>
      <c r="G177" s="5"/>
      <c r="H177" s="6">
        <f>IF(F177="","",F177-N(G177))</f>
      </c>
      <c r="I177" s="7">
        <f>IF(OR(F177="",E177=""),"",IF(OR(D177="חשבונית מס",D177="חשבונית מס-קבלה"),N(G177)*IFERROR(VLOOKUP(E177,'שיעורי הכרה'!$A$2:$C$16,3,FALSE),1),0))</f>
      </c>
      <c r="J177" s="8">
        <f>IF(E177="","",IFERROR(VLOOKUP(E177,'שיעורי הכרה'!$A$2:$C$16,2,FALSE),1))</f>
      </c>
      <c r="K177" s="7">
        <f>IF(OR(H177="",J177=""),"",H177*J177)</f>
      </c>
      <c r="L177" s="4"/>
      <c r="M177" s="9">
        <f>IF(F177="","",IF(AND(OR(D177="חשבונית מס",D177="חשבונית מס-קבלה"),H177&gt;5000,L177=""),"חסר מספר הקצאה",IF(AND(N(G177)&gt;0,NOT(OR(D177="חשבונית מס",D177="חשבונית מס-קבלה"))),"המע״מ לא ניתן לקיזוז","")))</f>
      </c>
    </row>
    <row r="178" spans="1:13" x14ac:dyDescent="0.25">
      <c r="A178" s="3"/>
      <c r="B178" s="4"/>
      <c r="C178" s="4"/>
      <c r="D178" s="4"/>
      <c r="E178" s="4"/>
      <c r="F178" s="5"/>
      <c r="G178" s="5"/>
      <c r="H178" s="6">
        <f>IF(F178="","",F178-N(G178))</f>
      </c>
      <c r="I178" s="7">
        <f>IF(OR(F178="",E178=""),"",IF(OR(D178="חשבונית מס",D178="חשבונית מס-קבלה"),N(G178)*IFERROR(VLOOKUP(E178,'שיעורי הכרה'!$A$2:$C$16,3,FALSE),1),0))</f>
      </c>
      <c r="J178" s="8">
        <f>IF(E178="","",IFERROR(VLOOKUP(E178,'שיעורי הכרה'!$A$2:$C$16,2,FALSE),1))</f>
      </c>
      <c r="K178" s="7">
        <f>IF(OR(H178="",J178=""),"",H178*J178)</f>
      </c>
      <c r="L178" s="4"/>
      <c r="M178" s="9">
        <f>IF(F178="","",IF(AND(OR(D178="חשבונית מס",D178="חשבונית מס-קבלה"),H178&gt;5000,L178=""),"חסר מספר הקצאה",IF(AND(N(G178)&gt;0,NOT(OR(D178="חשבונית מס",D178="חשבונית מס-קבלה"))),"המע״מ לא ניתן לקיזוז","")))</f>
      </c>
    </row>
    <row r="179" spans="1:13" x14ac:dyDescent="0.25">
      <c r="A179" s="3"/>
      <c r="B179" s="4"/>
      <c r="C179" s="4"/>
      <c r="D179" s="4"/>
      <c r="E179" s="4"/>
      <c r="F179" s="5"/>
      <c r="G179" s="5"/>
      <c r="H179" s="6">
        <f>IF(F179="","",F179-N(G179))</f>
      </c>
      <c r="I179" s="7">
        <f>IF(OR(F179="",E179=""),"",IF(OR(D179="חשבונית מס",D179="חשבונית מס-קבלה"),N(G179)*IFERROR(VLOOKUP(E179,'שיעורי הכרה'!$A$2:$C$16,3,FALSE),1),0))</f>
      </c>
      <c r="J179" s="8">
        <f>IF(E179="","",IFERROR(VLOOKUP(E179,'שיעורי הכרה'!$A$2:$C$16,2,FALSE),1))</f>
      </c>
      <c r="K179" s="7">
        <f>IF(OR(H179="",J179=""),"",H179*J179)</f>
      </c>
      <c r="L179" s="4"/>
      <c r="M179" s="9">
        <f>IF(F179="","",IF(AND(OR(D179="חשבונית מס",D179="חשבונית מס-קבלה"),H179&gt;5000,L179=""),"חסר מספר הקצאה",IF(AND(N(G179)&gt;0,NOT(OR(D179="חשבונית מס",D179="חשבונית מס-קבלה"))),"המע״מ לא ניתן לקיזוז","")))</f>
      </c>
    </row>
    <row r="180" spans="1:13" x14ac:dyDescent="0.25">
      <c r="A180" s="3"/>
      <c r="B180" s="4"/>
      <c r="C180" s="4"/>
      <c r="D180" s="4"/>
      <c r="E180" s="4"/>
      <c r="F180" s="5"/>
      <c r="G180" s="5"/>
      <c r="H180" s="6">
        <f>IF(F180="","",F180-N(G180))</f>
      </c>
      <c r="I180" s="7">
        <f>IF(OR(F180="",E180=""),"",IF(OR(D180="חשבונית מס",D180="חשבונית מס-קבלה"),N(G180)*IFERROR(VLOOKUP(E180,'שיעורי הכרה'!$A$2:$C$16,3,FALSE),1),0))</f>
      </c>
      <c r="J180" s="8">
        <f>IF(E180="","",IFERROR(VLOOKUP(E180,'שיעורי הכרה'!$A$2:$C$16,2,FALSE),1))</f>
      </c>
      <c r="K180" s="7">
        <f>IF(OR(H180="",J180=""),"",H180*J180)</f>
      </c>
      <c r="L180" s="4"/>
      <c r="M180" s="9">
        <f>IF(F180="","",IF(AND(OR(D180="חשבונית מס",D180="חשבונית מס-קבלה"),H180&gt;5000,L180=""),"חסר מספר הקצאה",IF(AND(N(G180)&gt;0,NOT(OR(D180="חשבונית מס",D180="חשבונית מס-קבלה"))),"המע״מ לא ניתן לקיזוז","")))</f>
      </c>
    </row>
    <row r="181" spans="1:13" x14ac:dyDescent="0.25">
      <c r="A181" s="3"/>
      <c r="B181" s="4"/>
      <c r="C181" s="4"/>
      <c r="D181" s="4"/>
      <c r="E181" s="4"/>
      <c r="F181" s="5"/>
      <c r="G181" s="5"/>
      <c r="H181" s="6">
        <f>IF(F181="","",F181-N(G181))</f>
      </c>
      <c r="I181" s="7">
        <f>IF(OR(F181="",E181=""),"",IF(OR(D181="חשבונית מס",D181="חשבונית מס-קבלה"),N(G181)*IFERROR(VLOOKUP(E181,'שיעורי הכרה'!$A$2:$C$16,3,FALSE),1),0))</f>
      </c>
      <c r="J181" s="8">
        <f>IF(E181="","",IFERROR(VLOOKUP(E181,'שיעורי הכרה'!$A$2:$C$16,2,FALSE),1))</f>
      </c>
      <c r="K181" s="7">
        <f>IF(OR(H181="",J181=""),"",H181*J181)</f>
      </c>
      <c r="L181" s="4"/>
      <c r="M181" s="9">
        <f>IF(F181="","",IF(AND(OR(D181="חשבונית מס",D181="חשבונית מס-קבלה"),H181&gt;5000,L181=""),"חסר מספר הקצאה",IF(AND(N(G181)&gt;0,NOT(OR(D181="חשבונית מס",D181="חשבונית מס-קבלה"))),"המע״מ לא ניתן לקיזוז","")))</f>
      </c>
    </row>
    <row r="182" spans="1:13" x14ac:dyDescent="0.25">
      <c r="A182" s="3"/>
      <c r="B182" s="4"/>
      <c r="C182" s="4"/>
      <c r="D182" s="4"/>
      <c r="E182" s="4"/>
      <c r="F182" s="5"/>
      <c r="G182" s="5"/>
      <c r="H182" s="6">
        <f>IF(F182="","",F182-N(G182))</f>
      </c>
      <c r="I182" s="7">
        <f>IF(OR(F182="",E182=""),"",IF(OR(D182="חשבונית מס",D182="חשבונית מס-קבלה"),N(G182)*IFERROR(VLOOKUP(E182,'שיעורי הכרה'!$A$2:$C$16,3,FALSE),1),0))</f>
      </c>
      <c r="J182" s="8">
        <f>IF(E182="","",IFERROR(VLOOKUP(E182,'שיעורי הכרה'!$A$2:$C$16,2,FALSE),1))</f>
      </c>
      <c r="K182" s="7">
        <f>IF(OR(H182="",J182=""),"",H182*J182)</f>
      </c>
      <c r="L182" s="4"/>
      <c r="M182" s="9">
        <f>IF(F182="","",IF(AND(OR(D182="חשבונית מס",D182="חשבונית מס-קבלה"),H182&gt;5000,L182=""),"חסר מספר הקצאה",IF(AND(N(G182)&gt;0,NOT(OR(D182="חשבונית מס",D182="חשבונית מס-קבלה"))),"המע״מ לא ניתן לקיזוז","")))</f>
      </c>
    </row>
    <row r="183" spans="1:13" x14ac:dyDescent="0.25">
      <c r="A183" s="3"/>
      <c r="B183" s="4"/>
      <c r="C183" s="4"/>
      <c r="D183" s="4"/>
      <c r="E183" s="4"/>
      <c r="F183" s="5"/>
      <c r="G183" s="5"/>
      <c r="H183" s="6">
        <f>IF(F183="","",F183-N(G183))</f>
      </c>
      <c r="I183" s="7">
        <f>IF(OR(F183="",E183=""),"",IF(OR(D183="חשבונית מס",D183="חשבונית מס-קבלה"),N(G183)*IFERROR(VLOOKUP(E183,'שיעורי הכרה'!$A$2:$C$16,3,FALSE),1),0))</f>
      </c>
      <c r="J183" s="8">
        <f>IF(E183="","",IFERROR(VLOOKUP(E183,'שיעורי הכרה'!$A$2:$C$16,2,FALSE),1))</f>
      </c>
      <c r="K183" s="7">
        <f>IF(OR(H183="",J183=""),"",H183*J183)</f>
      </c>
      <c r="L183" s="4"/>
      <c r="M183" s="9">
        <f>IF(F183="","",IF(AND(OR(D183="חשבונית מס",D183="חשבונית מס-קבלה"),H183&gt;5000,L183=""),"חסר מספר הקצאה",IF(AND(N(G183)&gt;0,NOT(OR(D183="חשבונית מס",D183="חשבונית מס-קבלה"))),"המע״מ לא ניתן לקיזוז","")))</f>
      </c>
    </row>
    <row r="184" spans="1:13" x14ac:dyDescent="0.25">
      <c r="A184" s="3"/>
      <c r="B184" s="4"/>
      <c r="C184" s="4"/>
      <c r="D184" s="4"/>
      <c r="E184" s="4"/>
      <c r="F184" s="5"/>
      <c r="G184" s="5"/>
      <c r="H184" s="6">
        <f>IF(F184="","",F184-N(G184))</f>
      </c>
      <c r="I184" s="7">
        <f>IF(OR(F184="",E184=""),"",IF(OR(D184="חשבונית מס",D184="חשבונית מס-קבלה"),N(G184)*IFERROR(VLOOKUP(E184,'שיעורי הכרה'!$A$2:$C$16,3,FALSE),1),0))</f>
      </c>
      <c r="J184" s="8">
        <f>IF(E184="","",IFERROR(VLOOKUP(E184,'שיעורי הכרה'!$A$2:$C$16,2,FALSE),1))</f>
      </c>
      <c r="K184" s="7">
        <f>IF(OR(H184="",J184=""),"",H184*J184)</f>
      </c>
      <c r="L184" s="4"/>
      <c r="M184" s="9">
        <f>IF(F184="","",IF(AND(OR(D184="חשבונית מס",D184="חשבונית מס-קבלה"),H184&gt;5000,L184=""),"חסר מספר הקצאה",IF(AND(N(G184)&gt;0,NOT(OR(D184="חשבונית מס",D184="חשבונית מס-קבלה"))),"המע״מ לא ניתן לקיזוז","")))</f>
      </c>
    </row>
    <row r="185" spans="1:13" x14ac:dyDescent="0.25">
      <c r="A185" s="3"/>
      <c r="B185" s="4"/>
      <c r="C185" s="4"/>
      <c r="D185" s="4"/>
      <c r="E185" s="4"/>
      <c r="F185" s="5"/>
      <c r="G185" s="5"/>
      <c r="H185" s="6">
        <f>IF(F185="","",F185-N(G185))</f>
      </c>
      <c r="I185" s="7">
        <f>IF(OR(F185="",E185=""),"",IF(OR(D185="חשבונית מס",D185="חשבונית מס-קבלה"),N(G185)*IFERROR(VLOOKUP(E185,'שיעורי הכרה'!$A$2:$C$16,3,FALSE),1),0))</f>
      </c>
      <c r="J185" s="8">
        <f>IF(E185="","",IFERROR(VLOOKUP(E185,'שיעורי הכרה'!$A$2:$C$16,2,FALSE),1))</f>
      </c>
      <c r="K185" s="7">
        <f>IF(OR(H185="",J185=""),"",H185*J185)</f>
      </c>
      <c r="L185" s="4"/>
      <c r="M185" s="9">
        <f>IF(F185="","",IF(AND(OR(D185="חשבונית מס",D185="חשבונית מס-קבלה"),H185&gt;5000,L185=""),"חסר מספר הקצאה",IF(AND(N(G185)&gt;0,NOT(OR(D185="חשבונית מס",D185="חשבונית מס-קבלה"))),"המע״מ לא ניתן לקיזוז","")))</f>
      </c>
    </row>
    <row r="186" spans="1:13" x14ac:dyDescent="0.25">
      <c r="A186" s="3"/>
      <c r="B186" s="4"/>
      <c r="C186" s="4"/>
      <c r="D186" s="4"/>
      <c r="E186" s="4"/>
      <c r="F186" s="5"/>
      <c r="G186" s="5"/>
      <c r="H186" s="6">
        <f>IF(F186="","",F186-N(G186))</f>
      </c>
      <c r="I186" s="7">
        <f>IF(OR(F186="",E186=""),"",IF(OR(D186="חשבונית מס",D186="חשבונית מס-קבלה"),N(G186)*IFERROR(VLOOKUP(E186,'שיעורי הכרה'!$A$2:$C$16,3,FALSE),1),0))</f>
      </c>
      <c r="J186" s="8">
        <f>IF(E186="","",IFERROR(VLOOKUP(E186,'שיעורי הכרה'!$A$2:$C$16,2,FALSE),1))</f>
      </c>
      <c r="K186" s="7">
        <f>IF(OR(H186="",J186=""),"",H186*J186)</f>
      </c>
      <c r="L186" s="4"/>
      <c r="M186" s="9">
        <f>IF(F186="","",IF(AND(OR(D186="חשבונית מס",D186="חשבונית מס-קבלה"),H186&gt;5000,L186=""),"חסר מספר הקצאה",IF(AND(N(G186)&gt;0,NOT(OR(D186="חשבונית מס",D186="חשבונית מס-קבלה"))),"המע״מ לא ניתן לקיזוז","")))</f>
      </c>
    </row>
    <row r="187" spans="1:13" x14ac:dyDescent="0.25">
      <c r="A187" s="3"/>
      <c r="B187" s="4"/>
      <c r="C187" s="4"/>
      <c r="D187" s="4"/>
      <c r="E187" s="4"/>
      <c r="F187" s="5"/>
      <c r="G187" s="5"/>
      <c r="H187" s="6">
        <f>IF(F187="","",F187-N(G187))</f>
      </c>
      <c r="I187" s="7">
        <f>IF(OR(F187="",E187=""),"",IF(OR(D187="חשבונית מס",D187="חשבונית מס-קבלה"),N(G187)*IFERROR(VLOOKUP(E187,'שיעורי הכרה'!$A$2:$C$16,3,FALSE),1),0))</f>
      </c>
      <c r="J187" s="8">
        <f>IF(E187="","",IFERROR(VLOOKUP(E187,'שיעורי הכרה'!$A$2:$C$16,2,FALSE),1))</f>
      </c>
      <c r="K187" s="7">
        <f>IF(OR(H187="",J187=""),"",H187*J187)</f>
      </c>
      <c r="L187" s="4"/>
      <c r="M187" s="9">
        <f>IF(F187="","",IF(AND(OR(D187="חשבונית מס",D187="חשבונית מס-קבלה"),H187&gt;5000,L187=""),"חסר מספר הקצאה",IF(AND(N(G187)&gt;0,NOT(OR(D187="חשבונית מס",D187="חשבונית מס-קבלה"))),"המע״מ לא ניתן לקיזוז","")))</f>
      </c>
    </row>
    <row r="188" spans="1:13" x14ac:dyDescent="0.25">
      <c r="A188" s="3"/>
      <c r="B188" s="4"/>
      <c r="C188" s="4"/>
      <c r="D188" s="4"/>
      <c r="E188" s="4"/>
      <c r="F188" s="5"/>
      <c r="G188" s="5"/>
      <c r="H188" s="6">
        <f>IF(F188="","",F188-N(G188))</f>
      </c>
      <c r="I188" s="7">
        <f>IF(OR(F188="",E188=""),"",IF(OR(D188="חשבונית מס",D188="חשבונית מס-קבלה"),N(G188)*IFERROR(VLOOKUP(E188,'שיעורי הכרה'!$A$2:$C$16,3,FALSE),1),0))</f>
      </c>
      <c r="J188" s="8">
        <f>IF(E188="","",IFERROR(VLOOKUP(E188,'שיעורי הכרה'!$A$2:$C$16,2,FALSE),1))</f>
      </c>
      <c r="K188" s="7">
        <f>IF(OR(H188="",J188=""),"",H188*J188)</f>
      </c>
      <c r="L188" s="4"/>
      <c r="M188" s="9">
        <f>IF(F188="","",IF(AND(OR(D188="חשבונית מס",D188="חשבונית מס-קבלה"),H188&gt;5000,L188=""),"חסר מספר הקצאה",IF(AND(N(G188)&gt;0,NOT(OR(D188="חשבונית מס",D188="חשבונית מס-קבלה"))),"המע״מ לא ניתן לקיזוז","")))</f>
      </c>
    </row>
    <row r="189" spans="1:13" x14ac:dyDescent="0.25">
      <c r="A189" s="3"/>
      <c r="B189" s="4"/>
      <c r="C189" s="4"/>
      <c r="D189" s="4"/>
      <c r="E189" s="4"/>
      <c r="F189" s="5"/>
      <c r="G189" s="5"/>
      <c r="H189" s="6">
        <f>IF(F189="","",F189-N(G189))</f>
      </c>
      <c r="I189" s="7">
        <f>IF(OR(F189="",E189=""),"",IF(OR(D189="חשבונית מס",D189="חשבונית מס-קבלה"),N(G189)*IFERROR(VLOOKUP(E189,'שיעורי הכרה'!$A$2:$C$16,3,FALSE),1),0))</f>
      </c>
      <c r="J189" s="8">
        <f>IF(E189="","",IFERROR(VLOOKUP(E189,'שיעורי הכרה'!$A$2:$C$16,2,FALSE),1))</f>
      </c>
      <c r="K189" s="7">
        <f>IF(OR(H189="",J189=""),"",H189*J189)</f>
      </c>
      <c r="L189" s="4"/>
      <c r="M189" s="9">
        <f>IF(F189="","",IF(AND(OR(D189="חשבונית מס",D189="חשבונית מס-קבלה"),H189&gt;5000,L189=""),"חסר מספר הקצאה",IF(AND(N(G189)&gt;0,NOT(OR(D189="חשבונית מס",D189="חשבונית מס-קבלה"))),"המע״מ לא ניתן לקיזוז","")))</f>
      </c>
    </row>
    <row r="190" spans="1:13" x14ac:dyDescent="0.25">
      <c r="A190" s="3"/>
      <c r="B190" s="4"/>
      <c r="C190" s="4"/>
      <c r="D190" s="4"/>
      <c r="E190" s="4"/>
      <c r="F190" s="5"/>
      <c r="G190" s="5"/>
      <c r="H190" s="6">
        <f>IF(F190="","",F190-N(G190))</f>
      </c>
      <c r="I190" s="7">
        <f>IF(OR(F190="",E190=""),"",IF(OR(D190="חשבונית מס",D190="חשבונית מס-קבלה"),N(G190)*IFERROR(VLOOKUP(E190,'שיעורי הכרה'!$A$2:$C$16,3,FALSE),1),0))</f>
      </c>
      <c r="J190" s="8">
        <f>IF(E190="","",IFERROR(VLOOKUP(E190,'שיעורי הכרה'!$A$2:$C$16,2,FALSE),1))</f>
      </c>
      <c r="K190" s="7">
        <f>IF(OR(H190="",J190=""),"",H190*J190)</f>
      </c>
      <c r="L190" s="4"/>
      <c r="M190" s="9">
        <f>IF(F190="","",IF(AND(OR(D190="חשבונית מס",D190="חשבונית מס-קבלה"),H190&gt;5000,L190=""),"חסר מספר הקצאה",IF(AND(N(G190)&gt;0,NOT(OR(D190="חשבונית מס",D190="חשבונית מס-קבלה"))),"המע״מ לא ניתן לקיזוז","")))</f>
      </c>
    </row>
    <row r="191" spans="1:13" x14ac:dyDescent="0.25">
      <c r="A191" s="3"/>
      <c r="B191" s="4"/>
      <c r="C191" s="4"/>
      <c r="D191" s="4"/>
      <c r="E191" s="4"/>
      <c r="F191" s="5"/>
      <c r="G191" s="5"/>
      <c r="H191" s="6">
        <f>IF(F191="","",F191-N(G191))</f>
      </c>
      <c r="I191" s="7">
        <f>IF(OR(F191="",E191=""),"",IF(OR(D191="חשבונית מס",D191="חשבונית מס-קבלה"),N(G191)*IFERROR(VLOOKUP(E191,'שיעורי הכרה'!$A$2:$C$16,3,FALSE),1),0))</f>
      </c>
      <c r="J191" s="8">
        <f>IF(E191="","",IFERROR(VLOOKUP(E191,'שיעורי הכרה'!$A$2:$C$16,2,FALSE),1))</f>
      </c>
      <c r="K191" s="7">
        <f>IF(OR(H191="",J191=""),"",H191*J191)</f>
      </c>
      <c r="L191" s="4"/>
      <c r="M191" s="9">
        <f>IF(F191="","",IF(AND(OR(D191="חשבונית מס",D191="חשבונית מס-קבלה"),H191&gt;5000,L191=""),"חסר מספר הקצאה",IF(AND(N(G191)&gt;0,NOT(OR(D191="חשבונית מס",D191="חשבונית מס-קבלה"))),"המע״מ לא ניתן לקיזוז","")))</f>
      </c>
    </row>
    <row r="192" spans="1:13" x14ac:dyDescent="0.25">
      <c r="A192" s="3"/>
      <c r="B192" s="4"/>
      <c r="C192" s="4"/>
      <c r="D192" s="4"/>
      <c r="E192" s="4"/>
      <c r="F192" s="5"/>
      <c r="G192" s="5"/>
      <c r="H192" s="6">
        <f>IF(F192="","",F192-N(G192))</f>
      </c>
      <c r="I192" s="7">
        <f>IF(OR(F192="",E192=""),"",IF(OR(D192="חשבונית מס",D192="חשבונית מס-קבלה"),N(G192)*IFERROR(VLOOKUP(E192,'שיעורי הכרה'!$A$2:$C$16,3,FALSE),1),0))</f>
      </c>
      <c r="J192" s="8">
        <f>IF(E192="","",IFERROR(VLOOKUP(E192,'שיעורי הכרה'!$A$2:$C$16,2,FALSE),1))</f>
      </c>
      <c r="K192" s="7">
        <f>IF(OR(H192="",J192=""),"",H192*J192)</f>
      </c>
      <c r="L192" s="4"/>
      <c r="M192" s="9">
        <f>IF(F192="","",IF(AND(OR(D192="חשבונית מס",D192="חשבונית מס-קבלה"),H192&gt;5000,L192=""),"חסר מספר הקצאה",IF(AND(N(G192)&gt;0,NOT(OR(D192="חשבונית מס",D192="חשבונית מס-קבלה"))),"המע״מ לא ניתן לקיזוז","")))</f>
      </c>
    </row>
    <row r="193" spans="1:13" x14ac:dyDescent="0.25">
      <c r="A193" s="3"/>
      <c r="B193" s="4"/>
      <c r="C193" s="4"/>
      <c r="D193" s="4"/>
      <c r="E193" s="4"/>
      <c r="F193" s="5"/>
      <c r="G193" s="5"/>
      <c r="H193" s="6">
        <f>IF(F193="","",F193-N(G193))</f>
      </c>
      <c r="I193" s="7">
        <f>IF(OR(F193="",E193=""),"",IF(OR(D193="חשבונית מס",D193="חשבונית מס-קבלה"),N(G193)*IFERROR(VLOOKUP(E193,'שיעורי הכרה'!$A$2:$C$16,3,FALSE),1),0))</f>
      </c>
      <c r="J193" s="8">
        <f>IF(E193="","",IFERROR(VLOOKUP(E193,'שיעורי הכרה'!$A$2:$C$16,2,FALSE),1))</f>
      </c>
      <c r="K193" s="7">
        <f>IF(OR(H193="",J193=""),"",H193*J193)</f>
      </c>
      <c r="L193" s="4"/>
      <c r="M193" s="9">
        <f>IF(F193="","",IF(AND(OR(D193="חשבונית מס",D193="חשבונית מס-קבלה"),H193&gt;5000,L193=""),"חסר מספר הקצאה",IF(AND(N(G193)&gt;0,NOT(OR(D193="חשבונית מס",D193="חשבונית מס-קבלה"))),"המע״מ לא ניתן לקיזוז","")))</f>
      </c>
    </row>
    <row r="194" spans="1:13" x14ac:dyDescent="0.25">
      <c r="A194" s="3"/>
      <c r="B194" s="4"/>
      <c r="C194" s="4"/>
      <c r="D194" s="4"/>
      <c r="E194" s="4"/>
      <c r="F194" s="5"/>
      <c r="G194" s="5"/>
      <c r="H194" s="6">
        <f>IF(F194="","",F194-N(G194))</f>
      </c>
      <c r="I194" s="7">
        <f>IF(OR(F194="",E194=""),"",IF(OR(D194="חשבונית מס",D194="חשבונית מס-קבלה"),N(G194)*IFERROR(VLOOKUP(E194,'שיעורי הכרה'!$A$2:$C$16,3,FALSE),1),0))</f>
      </c>
      <c r="J194" s="8">
        <f>IF(E194="","",IFERROR(VLOOKUP(E194,'שיעורי הכרה'!$A$2:$C$16,2,FALSE),1))</f>
      </c>
      <c r="K194" s="7">
        <f>IF(OR(H194="",J194=""),"",H194*J194)</f>
      </c>
      <c r="L194" s="4"/>
      <c r="M194" s="9">
        <f>IF(F194="","",IF(AND(OR(D194="חשבונית מס",D194="חשבונית מס-קבלה"),H194&gt;5000,L194=""),"חסר מספר הקצאה",IF(AND(N(G194)&gt;0,NOT(OR(D194="חשבונית מס",D194="חשבונית מס-קבלה"))),"המע״מ לא ניתן לקיזוז","")))</f>
      </c>
    </row>
    <row r="195" spans="1:13" x14ac:dyDescent="0.25">
      <c r="A195" s="3"/>
      <c r="B195" s="4"/>
      <c r="C195" s="4"/>
      <c r="D195" s="4"/>
      <c r="E195" s="4"/>
      <c r="F195" s="5"/>
      <c r="G195" s="5"/>
      <c r="H195" s="6">
        <f>IF(F195="","",F195-N(G195))</f>
      </c>
      <c r="I195" s="7">
        <f>IF(OR(F195="",E195=""),"",IF(OR(D195="חשבונית מס",D195="חשבונית מס-קבלה"),N(G195)*IFERROR(VLOOKUP(E195,'שיעורי הכרה'!$A$2:$C$16,3,FALSE),1),0))</f>
      </c>
      <c r="J195" s="8">
        <f>IF(E195="","",IFERROR(VLOOKUP(E195,'שיעורי הכרה'!$A$2:$C$16,2,FALSE),1))</f>
      </c>
      <c r="K195" s="7">
        <f>IF(OR(H195="",J195=""),"",H195*J195)</f>
      </c>
      <c r="L195" s="4"/>
      <c r="M195" s="9">
        <f>IF(F195="","",IF(AND(OR(D195="חשבונית מס",D195="חשבונית מס-קבלה"),H195&gt;5000,L195=""),"חסר מספר הקצאה",IF(AND(N(G195)&gt;0,NOT(OR(D195="חשבונית מס",D195="חשבונית מס-קבלה"))),"המע״מ לא ניתן לקיזוז","")))</f>
      </c>
    </row>
    <row r="196" spans="1:13" x14ac:dyDescent="0.25">
      <c r="A196" s="3"/>
      <c r="B196" s="4"/>
      <c r="C196" s="4"/>
      <c r="D196" s="4"/>
      <c r="E196" s="4"/>
      <c r="F196" s="5"/>
      <c r="G196" s="5"/>
      <c r="H196" s="6">
        <f>IF(F196="","",F196-N(G196))</f>
      </c>
      <c r="I196" s="7">
        <f>IF(OR(F196="",E196=""),"",IF(OR(D196="חשבונית מס",D196="חשבונית מס-קבלה"),N(G196)*IFERROR(VLOOKUP(E196,'שיעורי הכרה'!$A$2:$C$16,3,FALSE),1),0))</f>
      </c>
      <c r="J196" s="8">
        <f>IF(E196="","",IFERROR(VLOOKUP(E196,'שיעורי הכרה'!$A$2:$C$16,2,FALSE),1))</f>
      </c>
      <c r="K196" s="7">
        <f>IF(OR(H196="",J196=""),"",H196*J196)</f>
      </c>
      <c r="L196" s="4"/>
      <c r="M196" s="9">
        <f>IF(F196="","",IF(AND(OR(D196="חשבונית מס",D196="חשבונית מס-קבלה"),H196&gt;5000,L196=""),"חסר מספר הקצאה",IF(AND(N(G196)&gt;0,NOT(OR(D196="חשבונית מס",D196="חשבונית מס-קבלה"))),"המע״מ לא ניתן לקיזוז","")))</f>
      </c>
    </row>
    <row r="197" spans="1:13" x14ac:dyDescent="0.25">
      <c r="A197" s="3"/>
      <c r="B197" s="4"/>
      <c r="C197" s="4"/>
      <c r="D197" s="4"/>
      <c r="E197" s="4"/>
      <c r="F197" s="5"/>
      <c r="G197" s="5"/>
      <c r="H197" s="6">
        <f>IF(F197="","",F197-N(G197))</f>
      </c>
      <c r="I197" s="7">
        <f>IF(OR(F197="",E197=""),"",IF(OR(D197="חשבונית מס",D197="חשבונית מס-קבלה"),N(G197)*IFERROR(VLOOKUP(E197,'שיעורי הכרה'!$A$2:$C$16,3,FALSE),1),0))</f>
      </c>
      <c r="J197" s="8">
        <f>IF(E197="","",IFERROR(VLOOKUP(E197,'שיעורי הכרה'!$A$2:$C$16,2,FALSE),1))</f>
      </c>
      <c r="K197" s="7">
        <f>IF(OR(H197="",J197=""),"",H197*J197)</f>
      </c>
      <c r="L197" s="4"/>
      <c r="M197" s="9">
        <f>IF(F197="","",IF(AND(OR(D197="חשבונית מס",D197="חשבונית מס-קבלה"),H197&gt;5000,L197=""),"חסר מספר הקצאה",IF(AND(N(G197)&gt;0,NOT(OR(D197="חשבונית מס",D197="חשבונית מס-קבלה"))),"המע״מ לא ניתן לקיזוז","")))</f>
      </c>
    </row>
    <row r="198" spans="1:13" x14ac:dyDescent="0.25">
      <c r="A198" s="3"/>
      <c r="B198" s="4"/>
      <c r="C198" s="4"/>
      <c r="D198" s="4"/>
      <c r="E198" s="4"/>
      <c r="F198" s="5"/>
      <c r="G198" s="5"/>
      <c r="H198" s="6">
        <f>IF(F198="","",F198-N(G198))</f>
      </c>
      <c r="I198" s="7">
        <f>IF(OR(F198="",E198=""),"",IF(OR(D198="חשבונית מס",D198="חשבונית מס-קבלה"),N(G198)*IFERROR(VLOOKUP(E198,'שיעורי הכרה'!$A$2:$C$16,3,FALSE),1),0))</f>
      </c>
      <c r="J198" s="8">
        <f>IF(E198="","",IFERROR(VLOOKUP(E198,'שיעורי הכרה'!$A$2:$C$16,2,FALSE),1))</f>
      </c>
      <c r="K198" s="7">
        <f>IF(OR(H198="",J198=""),"",H198*J198)</f>
      </c>
      <c r="L198" s="4"/>
      <c r="M198" s="9">
        <f>IF(F198="","",IF(AND(OR(D198="חשבונית מס",D198="חשבונית מס-קבלה"),H198&gt;5000,L198=""),"חסר מספר הקצאה",IF(AND(N(G198)&gt;0,NOT(OR(D198="חשבונית מס",D198="חשבונית מס-קבלה"))),"המע״מ לא ניתן לקיזוז","")))</f>
      </c>
    </row>
    <row r="199" spans="1:13" x14ac:dyDescent="0.25">
      <c r="A199" s="3"/>
      <c r="B199" s="4"/>
      <c r="C199" s="4"/>
      <c r="D199" s="4"/>
      <c r="E199" s="4"/>
      <c r="F199" s="5"/>
      <c r="G199" s="5"/>
      <c r="H199" s="6">
        <f>IF(F199="","",F199-N(G199))</f>
      </c>
      <c r="I199" s="7">
        <f>IF(OR(F199="",E199=""),"",IF(OR(D199="חשבונית מס",D199="חשבונית מס-קבלה"),N(G199)*IFERROR(VLOOKUP(E199,'שיעורי הכרה'!$A$2:$C$16,3,FALSE),1),0))</f>
      </c>
      <c r="J199" s="8">
        <f>IF(E199="","",IFERROR(VLOOKUP(E199,'שיעורי הכרה'!$A$2:$C$16,2,FALSE),1))</f>
      </c>
      <c r="K199" s="7">
        <f>IF(OR(H199="",J199=""),"",H199*J199)</f>
      </c>
      <c r="L199" s="4"/>
      <c r="M199" s="9">
        <f>IF(F199="","",IF(AND(OR(D199="חשבונית מס",D199="חשבונית מס-קבלה"),H199&gt;5000,L199=""),"חסר מספר הקצאה",IF(AND(N(G199)&gt;0,NOT(OR(D199="חשבונית מס",D199="חשבונית מס-קבלה"))),"המע״מ לא ניתן לקיזוז","")))</f>
      </c>
    </row>
    <row r="200" spans="1:13" x14ac:dyDescent="0.25">
      <c r="A200" s="3"/>
      <c r="B200" s="4"/>
      <c r="C200" s="4"/>
      <c r="D200" s="4"/>
      <c r="E200" s="4"/>
      <c r="F200" s="5"/>
      <c r="G200" s="5"/>
      <c r="H200" s="6">
        <f>IF(F200="","",F200-N(G200))</f>
      </c>
      <c r="I200" s="7">
        <f>IF(OR(F200="",E200=""),"",IF(OR(D200="חשבונית מס",D200="חשבונית מס-קבלה"),N(G200)*IFERROR(VLOOKUP(E200,'שיעורי הכרה'!$A$2:$C$16,3,FALSE),1),0))</f>
      </c>
      <c r="J200" s="8">
        <f>IF(E200="","",IFERROR(VLOOKUP(E200,'שיעורי הכרה'!$A$2:$C$16,2,FALSE),1))</f>
      </c>
      <c r="K200" s="7">
        <f>IF(OR(H200="",J200=""),"",H200*J200)</f>
      </c>
      <c r="L200" s="4"/>
      <c r="M200" s="9">
        <f>IF(F200="","",IF(AND(OR(D200="חשבונית מס",D200="חשבונית מס-קבלה"),H200&gt;5000,L200=""),"חסר מספר הקצאה",IF(AND(N(G200)&gt;0,NOT(OR(D200="חשבונית מס",D200="חשבונית מס-קבלה"))),"המע״מ לא ניתן לקיזוז","")))</f>
      </c>
    </row>
    <row r="201" spans="1:13" x14ac:dyDescent="0.25">
      <c r="A201" s="3"/>
      <c r="B201" s="4"/>
      <c r="C201" s="4"/>
      <c r="D201" s="4"/>
      <c r="E201" s="4"/>
      <c r="F201" s="5"/>
      <c r="G201" s="5"/>
      <c r="H201" s="6">
        <f>IF(F201="","",F201-N(G201))</f>
      </c>
      <c r="I201" s="7">
        <f>IF(OR(F201="",E201=""),"",IF(OR(D201="חשבונית מס",D201="חשבונית מס-קבלה"),N(G201)*IFERROR(VLOOKUP(E201,'שיעורי הכרה'!$A$2:$C$16,3,FALSE),1),0))</f>
      </c>
      <c r="J201" s="8">
        <f>IF(E201="","",IFERROR(VLOOKUP(E201,'שיעורי הכרה'!$A$2:$C$16,2,FALSE),1))</f>
      </c>
      <c r="K201" s="7">
        <f>IF(OR(H201="",J201=""),"",H201*J201)</f>
      </c>
      <c r="L201" s="4"/>
      <c r="M201" s="9">
        <f>IF(F201="","",IF(AND(OR(D201="חשבונית מס",D201="חשבונית מס-קבלה"),H201&gt;5000,L201=""),"חסר מספר הקצאה",IF(AND(N(G201)&gt;0,NOT(OR(D201="חשבונית מס",D201="חשבונית מס-קבלה"))),"המע״מ לא ניתן לקיזוז","")))</f>
      </c>
    </row>
    <row r="202" spans="1:13" x14ac:dyDescent="0.25">
      <c r="A202" s="3"/>
      <c r="B202" s="4"/>
      <c r="C202" s="4"/>
      <c r="D202" s="4"/>
      <c r="E202" s="4"/>
      <c r="F202" s="5"/>
      <c r="G202" s="5"/>
      <c r="H202" s="6">
        <f>IF(F202="","",F202-N(G202))</f>
      </c>
      <c r="I202" s="7">
        <f>IF(OR(F202="",E202=""),"",IF(OR(D202="חשבונית מס",D202="חשבונית מס-קבלה"),N(G202)*IFERROR(VLOOKUP(E202,'שיעורי הכרה'!$A$2:$C$16,3,FALSE),1),0))</f>
      </c>
      <c r="J202" s="8">
        <f>IF(E202="","",IFERROR(VLOOKUP(E202,'שיעורי הכרה'!$A$2:$C$16,2,FALSE),1))</f>
      </c>
      <c r="K202" s="7">
        <f>IF(OR(H202="",J202=""),"",H202*J202)</f>
      </c>
      <c r="L202" s="4"/>
      <c r="M202" s="9">
        <f>IF(F202="","",IF(AND(OR(D202="חשבונית מס",D202="חשבונית מס-קבלה"),H202&gt;5000,L202=""),"חסר מספר הקצאה",IF(AND(N(G202)&gt;0,NOT(OR(D202="חשבונית מס",D202="חשבונית מס-קבלה"))),"המע״מ לא ניתן לקיזוז","")))</f>
      </c>
    </row>
    <row r="203" spans="1:13" x14ac:dyDescent="0.25">
      <c r="A203" s="3"/>
      <c r="B203" s="4"/>
      <c r="C203" s="4"/>
      <c r="D203" s="4"/>
      <c r="E203" s="4"/>
      <c r="F203" s="5"/>
      <c r="G203" s="5"/>
      <c r="H203" s="6">
        <f>IF(F203="","",F203-N(G203))</f>
      </c>
      <c r="I203" s="7">
        <f>IF(OR(F203="",E203=""),"",IF(OR(D203="חשבונית מס",D203="חשבונית מס-קבלה"),N(G203)*IFERROR(VLOOKUP(E203,'שיעורי הכרה'!$A$2:$C$16,3,FALSE),1),0))</f>
      </c>
      <c r="J203" s="8">
        <f>IF(E203="","",IFERROR(VLOOKUP(E203,'שיעורי הכרה'!$A$2:$C$16,2,FALSE),1))</f>
      </c>
      <c r="K203" s="7">
        <f>IF(OR(H203="",J203=""),"",H203*J203)</f>
      </c>
      <c r="L203" s="4"/>
      <c r="M203" s="9">
        <f>IF(F203="","",IF(AND(OR(D203="חשבונית מס",D203="חשבונית מס-קבלה"),H203&gt;5000,L203=""),"חסר מספר הקצאה",IF(AND(N(G203)&gt;0,NOT(OR(D203="חשבונית מס",D203="חשבונית מס-קבלה"))),"המע״מ לא ניתן לקיזוז","")))</f>
      </c>
    </row>
    <row r="204" spans="1:13" x14ac:dyDescent="0.25">
      <c r="A204" s="3"/>
      <c r="B204" s="4"/>
      <c r="C204" s="4"/>
      <c r="D204" s="4"/>
      <c r="E204" s="4"/>
      <c r="F204" s="5"/>
      <c r="G204" s="5"/>
      <c r="H204" s="6">
        <f>IF(F204="","",F204-N(G204))</f>
      </c>
      <c r="I204" s="7">
        <f>IF(OR(F204="",E204=""),"",IF(OR(D204="חשבונית מס",D204="חשבונית מס-קבלה"),N(G204)*IFERROR(VLOOKUP(E204,'שיעורי הכרה'!$A$2:$C$16,3,FALSE),1),0))</f>
      </c>
      <c r="J204" s="8">
        <f>IF(E204="","",IFERROR(VLOOKUP(E204,'שיעורי הכרה'!$A$2:$C$16,2,FALSE),1))</f>
      </c>
      <c r="K204" s="7">
        <f>IF(OR(H204="",J204=""),"",H204*J204)</f>
      </c>
      <c r="L204" s="4"/>
      <c r="M204" s="9">
        <f>IF(F204="","",IF(AND(OR(D204="חשבונית מס",D204="חשבונית מס-קבלה"),H204&gt;5000,L204=""),"חסר מספר הקצאה",IF(AND(N(G204)&gt;0,NOT(OR(D204="חשבונית מס",D204="חשבונית מס-קבלה"))),"המע״מ לא ניתן לקיזוז","")))</f>
      </c>
    </row>
    <row r="205" spans="1:13" x14ac:dyDescent="0.25">
      <c r="A205" s="3"/>
      <c r="B205" s="4"/>
      <c r="C205" s="4"/>
      <c r="D205" s="4"/>
      <c r="E205" s="4"/>
      <c r="F205" s="5"/>
      <c r="G205" s="5"/>
      <c r="H205" s="6">
        <f>IF(F205="","",F205-N(G205))</f>
      </c>
      <c r="I205" s="7">
        <f>IF(OR(F205="",E205=""),"",IF(OR(D205="חשבונית מס",D205="חשבונית מס-קבלה"),N(G205)*IFERROR(VLOOKUP(E205,'שיעורי הכרה'!$A$2:$C$16,3,FALSE),1),0))</f>
      </c>
      <c r="J205" s="8">
        <f>IF(E205="","",IFERROR(VLOOKUP(E205,'שיעורי הכרה'!$A$2:$C$16,2,FALSE),1))</f>
      </c>
      <c r="K205" s="7">
        <f>IF(OR(H205="",J205=""),"",H205*J205)</f>
      </c>
      <c r="L205" s="4"/>
      <c r="M205" s="9">
        <f>IF(F205="","",IF(AND(OR(D205="חשבונית מס",D205="חשבונית מס-קבלה"),H205&gt;5000,L205=""),"חסר מספר הקצאה",IF(AND(N(G205)&gt;0,NOT(OR(D205="חשבונית מס",D205="חשבונית מס-קבלה"))),"המע״מ לא ניתן לקיזוז","")))</f>
      </c>
    </row>
    <row r="206" spans="1:13" x14ac:dyDescent="0.25">
      <c r="A206" s="3"/>
      <c r="B206" s="4"/>
      <c r="C206" s="4"/>
      <c r="D206" s="4"/>
      <c r="E206" s="4"/>
      <c r="F206" s="5"/>
      <c r="G206" s="5"/>
      <c r="H206" s="6">
        <f>IF(F206="","",F206-N(G206))</f>
      </c>
      <c r="I206" s="7">
        <f>IF(OR(F206="",E206=""),"",IF(OR(D206="חשבונית מס",D206="חשבונית מס-קבלה"),N(G206)*IFERROR(VLOOKUP(E206,'שיעורי הכרה'!$A$2:$C$16,3,FALSE),1),0))</f>
      </c>
      <c r="J206" s="8">
        <f>IF(E206="","",IFERROR(VLOOKUP(E206,'שיעורי הכרה'!$A$2:$C$16,2,FALSE),1))</f>
      </c>
      <c r="K206" s="7">
        <f>IF(OR(H206="",J206=""),"",H206*J206)</f>
      </c>
      <c r="L206" s="4"/>
      <c r="M206" s="9">
        <f>IF(F206="","",IF(AND(OR(D206="חשבונית מס",D206="חשבונית מס-קבלה"),H206&gt;5000,L206=""),"חסר מספר הקצאה",IF(AND(N(G206)&gt;0,NOT(OR(D206="חשבונית מס",D206="חשבונית מס-קבלה"))),"המע״מ לא ניתן לקיזוז","")))</f>
      </c>
    </row>
    <row r="207" spans="1:13" x14ac:dyDescent="0.25">
      <c r="A207" s="3"/>
      <c r="B207" s="4"/>
      <c r="C207" s="4"/>
      <c r="D207" s="4"/>
      <c r="E207" s="4"/>
      <c r="F207" s="5"/>
      <c r="G207" s="5"/>
      <c r="H207" s="6">
        <f>IF(F207="","",F207-N(G207))</f>
      </c>
      <c r="I207" s="7">
        <f>IF(OR(F207="",E207=""),"",IF(OR(D207="חשבונית מס",D207="חשבונית מס-קבלה"),N(G207)*IFERROR(VLOOKUP(E207,'שיעורי הכרה'!$A$2:$C$16,3,FALSE),1),0))</f>
      </c>
      <c r="J207" s="8">
        <f>IF(E207="","",IFERROR(VLOOKUP(E207,'שיעורי הכרה'!$A$2:$C$16,2,FALSE),1))</f>
      </c>
      <c r="K207" s="7">
        <f>IF(OR(H207="",J207=""),"",H207*J207)</f>
      </c>
      <c r="L207" s="4"/>
      <c r="M207" s="9">
        <f>IF(F207="","",IF(AND(OR(D207="חשבונית מס",D207="חשבונית מס-קבלה"),H207&gt;5000,L207=""),"חסר מספר הקצאה",IF(AND(N(G207)&gt;0,NOT(OR(D207="חשבונית מס",D207="חשבונית מס-קבלה"))),"המע״מ לא ניתן לקיזוז","")))</f>
      </c>
    </row>
    <row r="208" spans="1:13" x14ac:dyDescent="0.25">
      <c r="A208" s="3"/>
      <c r="B208" s="4"/>
      <c r="C208" s="4"/>
      <c r="D208" s="4"/>
      <c r="E208" s="4"/>
      <c r="F208" s="5"/>
      <c r="G208" s="5"/>
      <c r="H208" s="6">
        <f>IF(F208="","",F208-N(G208))</f>
      </c>
      <c r="I208" s="7">
        <f>IF(OR(F208="",E208=""),"",IF(OR(D208="חשבונית מס",D208="חשבונית מס-קבלה"),N(G208)*IFERROR(VLOOKUP(E208,'שיעורי הכרה'!$A$2:$C$16,3,FALSE),1),0))</f>
      </c>
      <c r="J208" s="8">
        <f>IF(E208="","",IFERROR(VLOOKUP(E208,'שיעורי הכרה'!$A$2:$C$16,2,FALSE),1))</f>
      </c>
      <c r="K208" s="7">
        <f>IF(OR(H208="",J208=""),"",H208*J208)</f>
      </c>
      <c r="L208" s="4"/>
      <c r="M208" s="9">
        <f>IF(F208="","",IF(AND(OR(D208="חשבונית מס",D208="חשבונית מס-קבלה"),H208&gt;5000,L208=""),"חסר מספר הקצאה",IF(AND(N(G208)&gt;0,NOT(OR(D208="חשבונית מס",D208="חשבונית מס-קבלה"))),"המע״מ לא ניתן לקיזוז","")))</f>
      </c>
    </row>
    <row r="209" spans="1:13" x14ac:dyDescent="0.25">
      <c r="A209" s="3"/>
      <c r="B209" s="4"/>
      <c r="C209" s="4"/>
      <c r="D209" s="4"/>
      <c r="E209" s="4"/>
      <c r="F209" s="5"/>
      <c r="G209" s="5"/>
      <c r="H209" s="6">
        <f>IF(F209="","",F209-N(G209))</f>
      </c>
      <c r="I209" s="7">
        <f>IF(OR(F209="",E209=""),"",IF(OR(D209="חשבונית מס",D209="חשבונית מס-קבלה"),N(G209)*IFERROR(VLOOKUP(E209,'שיעורי הכרה'!$A$2:$C$16,3,FALSE),1),0))</f>
      </c>
      <c r="J209" s="8">
        <f>IF(E209="","",IFERROR(VLOOKUP(E209,'שיעורי הכרה'!$A$2:$C$16,2,FALSE),1))</f>
      </c>
      <c r="K209" s="7">
        <f>IF(OR(H209="",J209=""),"",H209*J209)</f>
      </c>
      <c r="L209" s="4"/>
      <c r="M209" s="9">
        <f>IF(F209="","",IF(AND(OR(D209="חשבונית מס",D209="חשבונית מס-קבלה"),H209&gt;5000,L209=""),"חסר מספר הקצאה",IF(AND(N(G209)&gt;0,NOT(OR(D209="חשבונית מס",D209="חשבונית מס-קבלה"))),"המע״מ לא ניתן לקיזוז","")))</f>
      </c>
    </row>
    <row r="210" spans="1:13" x14ac:dyDescent="0.25">
      <c r="A210" s="3"/>
      <c r="B210" s="4"/>
      <c r="C210" s="4"/>
      <c r="D210" s="4"/>
      <c r="E210" s="4"/>
      <c r="F210" s="5"/>
      <c r="G210" s="5"/>
      <c r="H210" s="6">
        <f>IF(F210="","",F210-N(G210))</f>
      </c>
      <c r="I210" s="7">
        <f>IF(OR(F210="",E210=""),"",IF(OR(D210="חשבונית מס",D210="חשבונית מס-קבלה"),N(G210)*IFERROR(VLOOKUP(E210,'שיעורי הכרה'!$A$2:$C$16,3,FALSE),1),0))</f>
      </c>
      <c r="J210" s="8">
        <f>IF(E210="","",IFERROR(VLOOKUP(E210,'שיעורי הכרה'!$A$2:$C$16,2,FALSE),1))</f>
      </c>
      <c r="K210" s="7">
        <f>IF(OR(H210="",J210=""),"",H210*J210)</f>
      </c>
      <c r="L210" s="4"/>
      <c r="M210" s="9">
        <f>IF(F210="","",IF(AND(OR(D210="חשבונית מס",D210="חשבונית מס-קבלה"),H210&gt;5000,L210=""),"חסר מספר הקצאה",IF(AND(N(G210)&gt;0,NOT(OR(D210="חשבונית מס",D210="חשבונית מס-קבלה"))),"המע״מ לא ניתן לקיזוז","")))</f>
      </c>
    </row>
    <row r="211" spans="1:13" x14ac:dyDescent="0.25">
      <c r="A211" s="3"/>
      <c r="B211" s="4"/>
      <c r="C211" s="4"/>
      <c r="D211" s="4"/>
      <c r="E211" s="4"/>
      <c r="F211" s="5"/>
      <c r="G211" s="5"/>
      <c r="H211" s="6">
        <f>IF(F211="","",F211-N(G211))</f>
      </c>
      <c r="I211" s="7">
        <f>IF(OR(F211="",E211=""),"",IF(OR(D211="חשבונית מס",D211="חשבונית מס-קבלה"),N(G211)*IFERROR(VLOOKUP(E211,'שיעורי הכרה'!$A$2:$C$16,3,FALSE),1),0))</f>
      </c>
      <c r="J211" s="8">
        <f>IF(E211="","",IFERROR(VLOOKUP(E211,'שיעורי הכרה'!$A$2:$C$16,2,FALSE),1))</f>
      </c>
      <c r="K211" s="7">
        <f>IF(OR(H211="",J211=""),"",H211*J211)</f>
      </c>
      <c r="L211" s="4"/>
      <c r="M211" s="9">
        <f>IF(F211="","",IF(AND(OR(D211="חשבונית מס",D211="חשבונית מס-קבלה"),H211&gt;5000,L211=""),"חסר מספר הקצאה",IF(AND(N(G211)&gt;0,NOT(OR(D211="חשבונית מס",D211="חשבונית מס-קבלה"))),"המע״מ לא ניתן לקיזוז","")))</f>
      </c>
    </row>
    <row r="212" spans="1:13" x14ac:dyDescent="0.25">
      <c r="A212" s="3"/>
      <c r="B212" s="4"/>
      <c r="C212" s="4"/>
      <c r="D212" s="4"/>
      <c r="E212" s="4"/>
      <c r="F212" s="5"/>
      <c r="G212" s="5"/>
      <c r="H212" s="6">
        <f>IF(F212="","",F212-N(G212))</f>
      </c>
      <c r="I212" s="7">
        <f>IF(OR(F212="",E212=""),"",IF(OR(D212="חשבונית מס",D212="חשבונית מס-קבלה"),N(G212)*IFERROR(VLOOKUP(E212,'שיעורי הכרה'!$A$2:$C$16,3,FALSE),1),0))</f>
      </c>
      <c r="J212" s="8">
        <f>IF(E212="","",IFERROR(VLOOKUP(E212,'שיעורי הכרה'!$A$2:$C$16,2,FALSE),1))</f>
      </c>
      <c r="K212" s="7">
        <f>IF(OR(H212="",J212=""),"",H212*J212)</f>
      </c>
      <c r="L212" s="4"/>
      <c r="M212" s="9">
        <f>IF(F212="","",IF(AND(OR(D212="חשבונית מס",D212="חשבונית מס-קבלה"),H212&gt;5000,L212=""),"חסר מספר הקצאה",IF(AND(N(G212)&gt;0,NOT(OR(D212="חשבונית מס",D212="חשבונית מס-קבלה"))),"המע״מ לא ניתן לקיזוז","")))</f>
      </c>
    </row>
    <row r="213" spans="1:13" x14ac:dyDescent="0.25">
      <c r="A213" s="3"/>
      <c r="B213" s="4"/>
      <c r="C213" s="4"/>
      <c r="D213" s="4"/>
      <c r="E213" s="4"/>
      <c r="F213" s="5"/>
      <c r="G213" s="5"/>
      <c r="H213" s="6">
        <f>IF(F213="","",F213-N(G213))</f>
      </c>
      <c r="I213" s="7">
        <f>IF(OR(F213="",E213=""),"",IF(OR(D213="חשבונית מס",D213="חשבונית מס-קבלה"),N(G213)*IFERROR(VLOOKUP(E213,'שיעורי הכרה'!$A$2:$C$16,3,FALSE),1),0))</f>
      </c>
      <c r="J213" s="8">
        <f>IF(E213="","",IFERROR(VLOOKUP(E213,'שיעורי הכרה'!$A$2:$C$16,2,FALSE),1))</f>
      </c>
      <c r="K213" s="7">
        <f>IF(OR(H213="",J213=""),"",H213*J213)</f>
      </c>
      <c r="L213" s="4"/>
      <c r="M213" s="9">
        <f>IF(F213="","",IF(AND(OR(D213="חשבונית מס",D213="חשבונית מס-קבלה"),H213&gt;5000,L213=""),"חסר מספר הקצאה",IF(AND(N(G213)&gt;0,NOT(OR(D213="חשבונית מס",D213="חשבונית מס-קבלה"))),"המע״מ לא ניתן לקיזוז","")))</f>
      </c>
    </row>
    <row r="214" spans="1:13" x14ac:dyDescent="0.25">
      <c r="A214" s="3"/>
      <c r="B214" s="4"/>
      <c r="C214" s="4"/>
      <c r="D214" s="4"/>
      <c r="E214" s="4"/>
      <c r="F214" s="5"/>
      <c r="G214" s="5"/>
      <c r="H214" s="6">
        <f>IF(F214="","",F214-N(G214))</f>
      </c>
      <c r="I214" s="7">
        <f>IF(OR(F214="",E214=""),"",IF(OR(D214="חשבונית מס",D214="חשבונית מס-קבלה"),N(G214)*IFERROR(VLOOKUP(E214,'שיעורי הכרה'!$A$2:$C$16,3,FALSE),1),0))</f>
      </c>
      <c r="J214" s="8">
        <f>IF(E214="","",IFERROR(VLOOKUP(E214,'שיעורי הכרה'!$A$2:$C$16,2,FALSE),1))</f>
      </c>
      <c r="K214" s="7">
        <f>IF(OR(H214="",J214=""),"",H214*J214)</f>
      </c>
      <c r="L214" s="4"/>
      <c r="M214" s="9">
        <f>IF(F214="","",IF(AND(OR(D214="חשבונית מס",D214="חשבונית מס-קבלה"),H214&gt;5000,L214=""),"חסר מספר הקצאה",IF(AND(N(G214)&gt;0,NOT(OR(D214="חשבונית מס",D214="חשבונית מס-קבלה"))),"המע״מ לא ניתן לקיזוז","")))</f>
      </c>
    </row>
    <row r="215" spans="1:13" x14ac:dyDescent="0.25">
      <c r="A215" s="3"/>
      <c r="B215" s="4"/>
      <c r="C215" s="4"/>
      <c r="D215" s="4"/>
      <c r="E215" s="4"/>
      <c r="F215" s="5"/>
      <c r="G215" s="5"/>
      <c r="H215" s="6">
        <f>IF(F215="","",F215-N(G215))</f>
      </c>
      <c r="I215" s="7">
        <f>IF(OR(F215="",E215=""),"",IF(OR(D215="חשבונית מס",D215="חשבונית מס-קבלה"),N(G215)*IFERROR(VLOOKUP(E215,'שיעורי הכרה'!$A$2:$C$16,3,FALSE),1),0))</f>
      </c>
      <c r="J215" s="8">
        <f>IF(E215="","",IFERROR(VLOOKUP(E215,'שיעורי הכרה'!$A$2:$C$16,2,FALSE),1))</f>
      </c>
      <c r="K215" s="7">
        <f>IF(OR(H215="",J215=""),"",H215*J215)</f>
      </c>
      <c r="L215" s="4"/>
      <c r="M215" s="9">
        <f>IF(F215="","",IF(AND(OR(D215="חשבונית מס",D215="חשבונית מס-קבלה"),H215&gt;5000,L215=""),"חסר מספר הקצאה",IF(AND(N(G215)&gt;0,NOT(OR(D215="חשבונית מס",D215="חשבונית מס-קבלה"))),"המע״מ לא ניתן לקיזוז","")))</f>
      </c>
    </row>
    <row r="216" spans="1:13" x14ac:dyDescent="0.25">
      <c r="A216" s="3"/>
      <c r="B216" s="4"/>
      <c r="C216" s="4"/>
      <c r="D216" s="4"/>
      <c r="E216" s="4"/>
      <c r="F216" s="5"/>
      <c r="G216" s="5"/>
      <c r="H216" s="6">
        <f>IF(F216="","",F216-N(G216))</f>
      </c>
      <c r="I216" s="7">
        <f>IF(OR(F216="",E216=""),"",IF(OR(D216="חשבונית מס",D216="חשבונית מס-קבלה"),N(G216)*IFERROR(VLOOKUP(E216,'שיעורי הכרה'!$A$2:$C$16,3,FALSE),1),0))</f>
      </c>
      <c r="J216" s="8">
        <f>IF(E216="","",IFERROR(VLOOKUP(E216,'שיעורי הכרה'!$A$2:$C$16,2,FALSE),1))</f>
      </c>
      <c r="K216" s="7">
        <f>IF(OR(H216="",J216=""),"",H216*J216)</f>
      </c>
      <c r="L216" s="4"/>
      <c r="M216" s="9">
        <f>IF(F216="","",IF(AND(OR(D216="חשבונית מס",D216="חשבונית מס-קבלה"),H216&gt;5000,L216=""),"חסר מספר הקצאה",IF(AND(N(G216)&gt;0,NOT(OR(D216="חשבונית מס",D216="חשבונית מס-קבלה"))),"המע״מ לא ניתן לקיזוז","")))</f>
      </c>
    </row>
    <row r="217" spans="1:13" x14ac:dyDescent="0.25">
      <c r="A217" s="3"/>
      <c r="B217" s="4"/>
      <c r="C217" s="4"/>
      <c r="D217" s="4"/>
      <c r="E217" s="4"/>
      <c r="F217" s="5"/>
      <c r="G217" s="5"/>
      <c r="H217" s="6">
        <f>IF(F217="","",F217-N(G217))</f>
      </c>
      <c r="I217" s="7">
        <f>IF(OR(F217="",E217=""),"",IF(OR(D217="חשבונית מס",D217="חשבונית מס-קבלה"),N(G217)*IFERROR(VLOOKUP(E217,'שיעורי הכרה'!$A$2:$C$16,3,FALSE),1),0))</f>
      </c>
      <c r="J217" s="8">
        <f>IF(E217="","",IFERROR(VLOOKUP(E217,'שיעורי הכרה'!$A$2:$C$16,2,FALSE),1))</f>
      </c>
      <c r="K217" s="7">
        <f>IF(OR(H217="",J217=""),"",H217*J217)</f>
      </c>
      <c r="L217" s="4"/>
      <c r="M217" s="9">
        <f>IF(F217="","",IF(AND(OR(D217="חשבונית מס",D217="חשבונית מס-קבלה"),H217&gt;5000,L217=""),"חסר מספר הקצאה",IF(AND(N(G217)&gt;0,NOT(OR(D217="חשבונית מס",D217="חשבונית מס-קבלה"))),"המע״מ לא ניתן לקיזוז","")))</f>
      </c>
    </row>
    <row r="218" spans="1:13" x14ac:dyDescent="0.25">
      <c r="A218" s="3"/>
      <c r="B218" s="4"/>
      <c r="C218" s="4"/>
      <c r="D218" s="4"/>
      <c r="E218" s="4"/>
      <c r="F218" s="5"/>
      <c r="G218" s="5"/>
      <c r="H218" s="6">
        <f>IF(F218="","",F218-N(G218))</f>
      </c>
      <c r="I218" s="7">
        <f>IF(OR(F218="",E218=""),"",IF(OR(D218="חשבונית מס",D218="חשבונית מס-קבלה"),N(G218)*IFERROR(VLOOKUP(E218,'שיעורי הכרה'!$A$2:$C$16,3,FALSE),1),0))</f>
      </c>
      <c r="J218" s="8">
        <f>IF(E218="","",IFERROR(VLOOKUP(E218,'שיעורי הכרה'!$A$2:$C$16,2,FALSE),1))</f>
      </c>
      <c r="K218" s="7">
        <f>IF(OR(H218="",J218=""),"",H218*J218)</f>
      </c>
      <c r="L218" s="4"/>
      <c r="M218" s="9">
        <f>IF(F218="","",IF(AND(OR(D218="חשבונית מס",D218="חשבונית מס-קבלה"),H218&gt;5000,L218=""),"חסר מספר הקצאה",IF(AND(N(G218)&gt;0,NOT(OR(D218="חשבונית מס",D218="חשבונית מס-קבלה"))),"המע״מ לא ניתן לקיזוז","")))</f>
      </c>
    </row>
    <row r="219" spans="1:13" x14ac:dyDescent="0.25">
      <c r="A219" s="3"/>
      <c r="B219" s="4"/>
      <c r="C219" s="4"/>
      <c r="D219" s="4"/>
      <c r="E219" s="4"/>
      <c r="F219" s="5"/>
      <c r="G219" s="5"/>
      <c r="H219" s="6">
        <f>IF(F219="","",F219-N(G219))</f>
      </c>
      <c r="I219" s="7">
        <f>IF(OR(F219="",E219=""),"",IF(OR(D219="חשבונית מס",D219="חשבונית מס-קבלה"),N(G219)*IFERROR(VLOOKUP(E219,'שיעורי הכרה'!$A$2:$C$16,3,FALSE),1),0))</f>
      </c>
      <c r="J219" s="8">
        <f>IF(E219="","",IFERROR(VLOOKUP(E219,'שיעורי הכרה'!$A$2:$C$16,2,FALSE),1))</f>
      </c>
      <c r="K219" s="7">
        <f>IF(OR(H219="",J219=""),"",H219*J219)</f>
      </c>
      <c r="L219" s="4"/>
      <c r="M219" s="9">
        <f>IF(F219="","",IF(AND(OR(D219="חשבונית מס",D219="חשבונית מס-קבלה"),H219&gt;5000,L219=""),"חסר מספר הקצאה",IF(AND(N(G219)&gt;0,NOT(OR(D219="חשבונית מס",D219="חשבונית מס-קבלה"))),"המע״מ לא ניתן לקיזוז","")))</f>
      </c>
    </row>
    <row r="220" spans="1:13" x14ac:dyDescent="0.25">
      <c r="A220" s="3"/>
      <c r="B220" s="4"/>
      <c r="C220" s="4"/>
      <c r="D220" s="4"/>
      <c r="E220" s="4"/>
      <c r="F220" s="5"/>
      <c r="G220" s="5"/>
      <c r="H220" s="6">
        <f>IF(F220="","",F220-N(G220))</f>
      </c>
      <c r="I220" s="7">
        <f>IF(OR(F220="",E220=""),"",IF(OR(D220="חשבונית מס",D220="חשבונית מס-קבלה"),N(G220)*IFERROR(VLOOKUP(E220,'שיעורי הכרה'!$A$2:$C$16,3,FALSE),1),0))</f>
      </c>
      <c r="J220" s="8">
        <f>IF(E220="","",IFERROR(VLOOKUP(E220,'שיעורי הכרה'!$A$2:$C$16,2,FALSE),1))</f>
      </c>
      <c r="K220" s="7">
        <f>IF(OR(H220="",J220=""),"",H220*J220)</f>
      </c>
      <c r="L220" s="4"/>
      <c r="M220" s="9">
        <f>IF(F220="","",IF(AND(OR(D220="חשבונית מס",D220="חשבונית מס-קבלה"),H220&gt;5000,L220=""),"חסר מספר הקצאה",IF(AND(N(G220)&gt;0,NOT(OR(D220="חשבונית מס",D220="חשבונית מס-קבלה"))),"המע״מ לא ניתן לקיזוז","")))</f>
      </c>
    </row>
    <row r="221" spans="1:13" x14ac:dyDescent="0.25">
      <c r="A221" s="3"/>
      <c r="B221" s="4"/>
      <c r="C221" s="4"/>
      <c r="D221" s="4"/>
      <c r="E221" s="4"/>
      <c r="F221" s="5"/>
      <c r="G221" s="5"/>
      <c r="H221" s="6">
        <f>IF(F221="","",F221-N(G221))</f>
      </c>
      <c r="I221" s="7">
        <f>IF(OR(F221="",E221=""),"",IF(OR(D221="חשבונית מס",D221="חשבונית מס-קבלה"),N(G221)*IFERROR(VLOOKUP(E221,'שיעורי הכרה'!$A$2:$C$16,3,FALSE),1),0))</f>
      </c>
      <c r="J221" s="8">
        <f>IF(E221="","",IFERROR(VLOOKUP(E221,'שיעורי הכרה'!$A$2:$C$16,2,FALSE),1))</f>
      </c>
      <c r="K221" s="7">
        <f>IF(OR(H221="",J221=""),"",H221*J221)</f>
      </c>
      <c r="L221" s="4"/>
      <c r="M221" s="9">
        <f>IF(F221="","",IF(AND(OR(D221="חשבונית מס",D221="חשבונית מס-קבלה"),H221&gt;5000,L221=""),"חסר מספר הקצאה",IF(AND(N(G221)&gt;0,NOT(OR(D221="חשבונית מס",D221="חשבונית מס-קבלה"))),"המע״מ לא ניתן לקיזוז","")))</f>
      </c>
    </row>
    <row r="222" spans="1:13" x14ac:dyDescent="0.25">
      <c r="A222" s="3"/>
      <c r="B222" s="4"/>
      <c r="C222" s="4"/>
      <c r="D222" s="4"/>
      <c r="E222" s="4"/>
      <c r="F222" s="5"/>
      <c r="G222" s="5"/>
      <c r="H222" s="6">
        <f>IF(F222="","",F222-N(G222))</f>
      </c>
      <c r="I222" s="7">
        <f>IF(OR(F222="",E222=""),"",IF(OR(D222="חשבונית מס",D222="חשבונית מס-קבלה"),N(G222)*IFERROR(VLOOKUP(E222,'שיעורי הכרה'!$A$2:$C$16,3,FALSE),1),0))</f>
      </c>
      <c r="J222" s="8">
        <f>IF(E222="","",IFERROR(VLOOKUP(E222,'שיעורי הכרה'!$A$2:$C$16,2,FALSE),1))</f>
      </c>
      <c r="K222" s="7">
        <f>IF(OR(H222="",J222=""),"",H222*J222)</f>
      </c>
      <c r="L222" s="4"/>
      <c r="M222" s="9">
        <f>IF(F222="","",IF(AND(OR(D222="חשבונית מס",D222="חשבונית מס-קבלה"),H222&gt;5000,L222=""),"חסר מספר הקצאה",IF(AND(N(G222)&gt;0,NOT(OR(D222="חשבונית מס",D222="חשבונית מס-קבלה"))),"המע״מ לא ניתן לקיזוז","")))</f>
      </c>
    </row>
    <row r="223" spans="1:13" x14ac:dyDescent="0.25">
      <c r="A223" s="3"/>
      <c r="B223" s="4"/>
      <c r="C223" s="4"/>
      <c r="D223" s="4"/>
      <c r="E223" s="4"/>
      <c r="F223" s="5"/>
      <c r="G223" s="5"/>
      <c r="H223" s="6">
        <f>IF(F223="","",F223-N(G223))</f>
      </c>
      <c r="I223" s="7">
        <f>IF(OR(F223="",E223=""),"",IF(OR(D223="חשבונית מס",D223="חשבונית מס-קבלה"),N(G223)*IFERROR(VLOOKUP(E223,'שיעורי הכרה'!$A$2:$C$16,3,FALSE),1),0))</f>
      </c>
      <c r="J223" s="8">
        <f>IF(E223="","",IFERROR(VLOOKUP(E223,'שיעורי הכרה'!$A$2:$C$16,2,FALSE),1))</f>
      </c>
      <c r="K223" s="7">
        <f>IF(OR(H223="",J223=""),"",H223*J223)</f>
      </c>
      <c r="L223" s="4"/>
      <c r="M223" s="9">
        <f>IF(F223="","",IF(AND(OR(D223="חשבונית מס",D223="חשבונית מס-קבלה"),H223&gt;5000,L223=""),"חסר מספר הקצאה",IF(AND(N(G223)&gt;0,NOT(OR(D223="חשבונית מס",D223="חשבונית מס-קבלה"))),"המע״מ לא ניתן לקיזוז","")))</f>
      </c>
    </row>
    <row r="224" spans="1:13" x14ac:dyDescent="0.25">
      <c r="A224" s="3"/>
      <c r="B224" s="4"/>
      <c r="C224" s="4"/>
      <c r="D224" s="4"/>
      <c r="E224" s="4"/>
      <c r="F224" s="5"/>
      <c r="G224" s="5"/>
      <c r="H224" s="6">
        <f>IF(F224="","",F224-N(G224))</f>
      </c>
      <c r="I224" s="7">
        <f>IF(OR(F224="",E224=""),"",IF(OR(D224="חשבונית מס",D224="חשבונית מס-קבלה"),N(G224)*IFERROR(VLOOKUP(E224,'שיעורי הכרה'!$A$2:$C$16,3,FALSE),1),0))</f>
      </c>
      <c r="J224" s="8">
        <f>IF(E224="","",IFERROR(VLOOKUP(E224,'שיעורי הכרה'!$A$2:$C$16,2,FALSE),1))</f>
      </c>
      <c r="K224" s="7">
        <f>IF(OR(H224="",J224=""),"",H224*J224)</f>
      </c>
      <c r="L224" s="4"/>
      <c r="M224" s="9">
        <f>IF(F224="","",IF(AND(OR(D224="חשבונית מס",D224="חשבונית מס-קבלה"),H224&gt;5000,L224=""),"חסר מספר הקצאה",IF(AND(N(G224)&gt;0,NOT(OR(D224="חשבונית מס",D224="חשבונית מס-קבלה"))),"המע״מ לא ניתן לקיזוז","")))</f>
      </c>
    </row>
    <row r="225" spans="1:13" x14ac:dyDescent="0.25">
      <c r="A225" s="3"/>
      <c r="B225" s="4"/>
      <c r="C225" s="4"/>
      <c r="D225" s="4"/>
      <c r="E225" s="4"/>
      <c r="F225" s="5"/>
      <c r="G225" s="5"/>
      <c r="H225" s="6">
        <f>IF(F225="","",F225-N(G225))</f>
      </c>
      <c r="I225" s="7">
        <f>IF(OR(F225="",E225=""),"",IF(OR(D225="חשבונית מס",D225="חשבונית מס-קבלה"),N(G225)*IFERROR(VLOOKUP(E225,'שיעורי הכרה'!$A$2:$C$16,3,FALSE),1),0))</f>
      </c>
      <c r="J225" s="8">
        <f>IF(E225="","",IFERROR(VLOOKUP(E225,'שיעורי הכרה'!$A$2:$C$16,2,FALSE),1))</f>
      </c>
      <c r="K225" s="7">
        <f>IF(OR(H225="",J225=""),"",H225*J225)</f>
      </c>
      <c r="L225" s="4"/>
      <c r="M225" s="9">
        <f>IF(F225="","",IF(AND(OR(D225="חשבונית מס",D225="חשבונית מס-קבלה"),H225&gt;5000,L225=""),"חסר מספר הקצאה",IF(AND(N(G225)&gt;0,NOT(OR(D225="חשבונית מס",D225="חשבונית מס-קבלה"))),"המע״מ לא ניתן לקיזוז","")))</f>
      </c>
    </row>
    <row r="226" spans="1:13" x14ac:dyDescent="0.25">
      <c r="A226" s="3"/>
      <c r="B226" s="4"/>
      <c r="C226" s="4"/>
      <c r="D226" s="4"/>
      <c r="E226" s="4"/>
      <c r="F226" s="5"/>
      <c r="G226" s="5"/>
      <c r="H226" s="6">
        <f>IF(F226="","",F226-N(G226))</f>
      </c>
      <c r="I226" s="7">
        <f>IF(OR(F226="",E226=""),"",IF(OR(D226="חשבונית מס",D226="חשבונית מס-קבלה"),N(G226)*IFERROR(VLOOKUP(E226,'שיעורי הכרה'!$A$2:$C$16,3,FALSE),1),0))</f>
      </c>
      <c r="J226" s="8">
        <f>IF(E226="","",IFERROR(VLOOKUP(E226,'שיעורי הכרה'!$A$2:$C$16,2,FALSE),1))</f>
      </c>
      <c r="K226" s="7">
        <f>IF(OR(H226="",J226=""),"",H226*J226)</f>
      </c>
      <c r="L226" s="4"/>
      <c r="M226" s="9">
        <f>IF(F226="","",IF(AND(OR(D226="חשבונית מס",D226="חשבונית מס-קבלה"),H226&gt;5000,L226=""),"חסר מספר הקצאה",IF(AND(N(G226)&gt;0,NOT(OR(D226="חשבונית מס",D226="חשבונית מס-קבלה"))),"המע״מ לא ניתן לקיזוז","")))</f>
      </c>
    </row>
    <row r="227" spans="1:13" x14ac:dyDescent="0.25">
      <c r="A227" s="3"/>
      <c r="B227" s="4"/>
      <c r="C227" s="4"/>
      <c r="D227" s="4"/>
      <c r="E227" s="4"/>
      <c r="F227" s="5"/>
      <c r="G227" s="5"/>
      <c r="H227" s="6">
        <f>IF(F227="","",F227-N(G227))</f>
      </c>
      <c r="I227" s="7">
        <f>IF(OR(F227="",E227=""),"",IF(OR(D227="חשבונית מס",D227="חשבונית מס-קבלה"),N(G227)*IFERROR(VLOOKUP(E227,'שיעורי הכרה'!$A$2:$C$16,3,FALSE),1),0))</f>
      </c>
      <c r="J227" s="8">
        <f>IF(E227="","",IFERROR(VLOOKUP(E227,'שיעורי הכרה'!$A$2:$C$16,2,FALSE),1))</f>
      </c>
      <c r="K227" s="7">
        <f>IF(OR(H227="",J227=""),"",H227*J227)</f>
      </c>
      <c r="L227" s="4"/>
      <c r="M227" s="9">
        <f>IF(F227="","",IF(AND(OR(D227="חשבונית מס",D227="חשבונית מס-קבלה"),H227&gt;5000,L227=""),"חסר מספר הקצאה",IF(AND(N(G227)&gt;0,NOT(OR(D227="חשבונית מס",D227="חשבונית מס-קבלה"))),"המע״מ לא ניתן לקיזוז","")))</f>
      </c>
    </row>
    <row r="228" spans="1:13" x14ac:dyDescent="0.25">
      <c r="A228" s="3"/>
      <c r="B228" s="4"/>
      <c r="C228" s="4"/>
      <c r="D228" s="4"/>
      <c r="E228" s="4"/>
      <c r="F228" s="5"/>
      <c r="G228" s="5"/>
      <c r="H228" s="6">
        <f>IF(F228="","",F228-N(G228))</f>
      </c>
      <c r="I228" s="7">
        <f>IF(OR(F228="",E228=""),"",IF(OR(D228="חשבונית מס",D228="חשבונית מס-קבלה"),N(G228)*IFERROR(VLOOKUP(E228,'שיעורי הכרה'!$A$2:$C$16,3,FALSE),1),0))</f>
      </c>
      <c r="J228" s="8">
        <f>IF(E228="","",IFERROR(VLOOKUP(E228,'שיעורי הכרה'!$A$2:$C$16,2,FALSE),1))</f>
      </c>
      <c r="K228" s="7">
        <f>IF(OR(H228="",J228=""),"",H228*J228)</f>
      </c>
      <c r="L228" s="4"/>
      <c r="M228" s="9">
        <f>IF(F228="","",IF(AND(OR(D228="חשבונית מס",D228="חשבונית מס-קבלה"),H228&gt;5000,L228=""),"חסר מספר הקצאה",IF(AND(N(G228)&gt;0,NOT(OR(D228="חשבונית מס",D228="חשבונית מס-קבלה"))),"המע״מ לא ניתן לקיזוז","")))</f>
      </c>
    </row>
    <row r="229" spans="1:13" x14ac:dyDescent="0.25">
      <c r="A229" s="3"/>
      <c r="B229" s="4"/>
      <c r="C229" s="4"/>
      <c r="D229" s="4"/>
      <c r="E229" s="4"/>
      <c r="F229" s="5"/>
      <c r="G229" s="5"/>
      <c r="H229" s="6">
        <f>IF(F229="","",F229-N(G229))</f>
      </c>
      <c r="I229" s="7">
        <f>IF(OR(F229="",E229=""),"",IF(OR(D229="חשבונית מס",D229="חשבונית מס-קבלה"),N(G229)*IFERROR(VLOOKUP(E229,'שיעורי הכרה'!$A$2:$C$16,3,FALSE),1),0))</f>
      </c>
      <c r="J229" s="8">
        <f>IF(E229="","",IFERROR(VLOOKUP(E229,'שיעורי הכרה'!$A$2:$C$16,2,FALSE),1))</f>
      </c>
      <c r="K229" s="7">
        <f>IF(OR(H229="",J229=""),"",H229*J229)</f>
      </c>
      <c r="L229" s="4"/>
      <c r="M229" s="9">
        <f>IF(F229="","",IF(AND(OR(D229="חשבונית מס",D229="חשבונית מס-קבלה"),H229&gt;5000,L229=""),"חסר מספר הקצאה",IF(AND(N(G229)&gt;0,NOT(OR(D229="חשבונית מס",D229="חשבונית מס-קבלה"))),"המע״מ לא ניתן לקיזוז","")))</f>
      </c>
    </row>
    <row r="230" spans="1:13" x14ac:dyDescent="0.25">
      <c r="A230" s="3"/>
      <c r="B230" s="4"/>
      <c r="C230" s="4"/>
      <c r="D230" s="4"/>
      <c r="E230" s="4"/>
      <c r="F230" s="5"/>
      <c r="G230" s="5"/>
      <c r="H230" s="6">
        <f>IF(F230="","",F230-N(G230))</f>
      </c>
      <c r="I230" s="7">
        <f>IF(OR(F230="",E230=""),"",IF(OR(D230="חשבונית מס",D230="חשבונית מס-קבלה"),N(G230)*IFERROR(VLOOKUP(E230,'שיעורי הכרה'!$A$2:$C$16,3,FALSE),1),0))</f>
      </c>
      <c r="J230" s="8">
        <f>IF(E230="","",IFERROR(VLOOKUP(E230,'שיעורי הכרה'!$A$2:$C$16,2,FALSE),1))</f>
      </c>
      <c r="K230" s="7">
        <f>IF(OR(H230="",J230=""),"",H230*J230)</f>
      </c>
      <c r="L230" s="4"/>
      <c r="M230" s="9">
        <f>IF(F230="","",IF(AND(OR(D230="חשבונית מס",D230="חשבונית מס-קבלה"),H230&gt;5000,L230=""),"חסר מספר הקצאה",IF(AND(N(G230)&gt;0,NOT(OR(D230="חשבונית מס",D230="חשבונית מס-קבלה"))),"המע״מ לא ניתן לקיזוז","")))</f>
      </c>
    </row>
    <row r="231" spans="1:13" x14ac:dyDescent="0.25">
      <c r="A231" s="3"/>
      <c r="B231" s="4"/>
      <c r="C231" s="4"/>
      <c r="D231" s="4"/>
      <c r="E231" s="4"/>
      <c r="F231" s="5"/>
      <c r="G231" s="5"/>
      <c r="H231" s="6">
        <f>IF(F231="","",F231-N(G231))</f>
      </c>
      <c r="I231" s="7">
        <f>IF(OR(F231="",E231=""),"",IF(OR(D231="חשבונית מס",D231="חשבונית מס-קבלה"),N(G231)*IFERROR(VLOOKUP(E231,'שיעורי הכרה'!$A$2:$C$16,3,FALSE),1),0))</f>
      </c>
      <c r="J231" s="8">
        <f>IF(E231="","",IFERROR(VLOOKUP(E231,'שיעורי הכרה'!$A$2:$C$16,2,FALSE),1))</f>
      </c>
      <c r="K231" s="7">
        <f>IF(OR(H231="",J231=""),"",H231*J231)</f>
      </c>
      <c r="L231" s="4"/>
      <c r="M231" s="9">
        <f>IF(F231="","",IF(AND(OR(D231="חשבונית מס",D231="חשבונית מס-קבלה"),H231&gt;5000,L231=""),"חסר מספר הקצאה",IF(AND(N(G231)&gt;0,NOT(OR(D231="חשבונית מס",D231="חשבונית מס-קבלה"))),"המע״מ לא ניתן לקיזוז","")))</f>
      </c>
    </row>
    <row r="232" spans="1:13" x14ac:dyDescent="0.25">
      <c r="A232" s="3"/>
      <c r="B232" s="4"/>
      <c r="C232" s="4"/>
      <c r="D232" s="4"/>
      <c r="E232" s="4"/>
      <c r="F232" s="5"/>
      <c r="G232" s="5"/>
      <c r="H232" s="6">
        <f>IF(F232="","",F232-N(G232))</f>
      </c>
      <c r="I232" s="7">
        <f>IF(OR(F232="",E232=""),"",IF(OR(D232="חשבונית מס",D232="חשבונית מס-קבלה"),N(G232)*IFERROR(VLOOKUP(E232,'שיעורי הכרה'!$A$2:$C$16,3,FALSE),1),0))</f>
      </c>
      <c r="J232" s="8">
        <f>IF(E232="","",IFERROR(VLOOKUP(E232,'שיעורי הכרה'!$A$2:$C$16,2,FALSE),1))</f>
      </c>
      <c r="K232" s="7">
        <f>IF(OR(H232="",J232=""),"",H232*J232)</f>
      </c>
      <c r="L232" s="4"/>
      <c r="M232" s="9">
        <f>IF(F232="","",IF(AND(OR(D232="חשבונית מס",D232="חשבונית מס-קבלה"),H232&gt;5000,L232=""),"חסר מספר הקצאה",IF(AND(N(G232)&gt;0,NOT(OR(D232="חשבונית מס",D232="חשבונית מס-קבלה"))),"המע״מ לא ניתן לקיזוז","")))</f>
      </c>
    </row>
    <row r="233" spans="1:13" x14ac:dyDescent="0.25">
      <c r="A233" s="3"/>
      <c r="B233" s="4"/>
      <c r="C233" s="4"/>
      <c r="D233" s="4"/>
      <c r="E233" s="4"/>
      <c r="F233" s="5"/>
      <c r="G233" s="5"/>
      <c r="H233" s="6">
        <f>IF(F233="","",F233-N(G233))</f>
      </c>
      <c r="I233" s="7">
        <f>IF(OR(F233="",E233=""),"",IF(OR(D233="חשבונית מס",D233="חשבונית מס-קבלה"),N(G233)*IFERROR(VLOOKUP(E233,'שיעורי הכרה'!$A$2:$C$16,3,FALSE),1),0))</f>
      </c>
      <c r="J233" s="8">
        <f>IF(E233="","",IFERROR(VLOOKUP(E233,'שיעורי הכרה'!$A$2:$C$16,2,FALSE),1))</f>
      </c>
      <c r="K233" s="7">
        <f>IF(OR(H233="",J233=""),"",H233*J233)</f>
      </c>
      <c r="L233" s="4"/>
      <c r="M233" s="9">
        <f>IF(F233="","",IF(AND(OR(D233="חשבונית מס",D233="חשבונית מס-קבלה"),H233&gt;5000,L233=""),"חסר מספר הקצאה",IF(AND(N(G233)&gt;0,NOT(OR(D233="חשבונית מס",D233="חשבונית מס-קבלה"))),"המע״מ לא ניתן לקיזוז","")))</f>
      </c>
    </row>
    <row r="234" spans="1:13" x14ac:dyDescent="0.25">
      <c r="A234" s="3"/>
      <c r="B234" s="4"/>
      <c r="C234" s="4"/>
      <c r="D234" s="4"/>
      <c r="E234" s="4"/>
      <c r="F234" s="5"/>
      <c r="G234" s="5"/>
      <c r="H234" s="6">
        <f>IF(F234="","",F234-N(G234))</f>
      </c>
      <c r="I234" s="7">
        <f>IF(OR(F234="",E234=""),"",IF(OR(D234="חשבונית מס",D234="חשבונית מס-קבלה"),N(G234)*IFERROR(VLOOKUP(E234,'שיעורי הכרה'!$A$2:$C$16,3,FALSE),1),0))</f>
      </c>
      <c r="J234" s="8">
        <f>IF(E234="","",IFERROR(VLOOKUP(E234,'שיעורי הכרה'!$A$2:$C$16,2,FALSE),1))</f>
      </c>
      <c r="K234" s="7">
        <f>IF(OR(H234="",J234=""),"",H234*J234)</f>
      </c>
      <c r="L234" s="4"/>
      <c r="M234" s="9">
        <f>IF(F234="","",IF(AND(OR(D234="חשבונית מס",D234="חשבונית מס-קבלה"),H234&gt;5000,L234=""),"חסר מספר הקצאה",IF(AND(N(G234)&gt;0,NOT(OR(D234="חשבונית מס",D234="חשבונית מס-קבלה"))),"המע״מ לא ניתן לקיזוז","")))</f>
      </c>
    </row>
    <row r="235" spans="1:13" x14ac:dyDescent="0.25">
      <c r="A235" s="3"/>
      <c r="B235" s="4"/>
      <c r="C235" s="4"/>
      <c r="D235" s="4"/>
      <c r="E235" s="4"/>
      <c r="F235" s="5"/>
      <c r="G235" s="5"/>
      <c r="H235" s="6">
        <f>IF(F235="","",F235-N(G235))</f>
      </c>
      <c r="I235" s="7">
        <f>IF(OR(F235="",E235=""),"",IF(OR(D235="חשבונית מס",D235="חשבונית מס-קבלה"),N(G235)*IFERROR(VLOOKUP(E235,'שיעורי הכרה'!$A$2:$C$16,3,FALSE),1),0))</f>
      </c>
      <c r="J235" s="8">
        <f>IF(E235="","",IFERROR(VLOOKUP(E235,'שיעורי הכרה'!$A$2:$C$16,2,FALSE),1))</f>
      </c>
      <c r="K235" s="7">
        <f>IF(OR(H235="",J235=""),"",H235*J235)</f>
      </c>
      <c r="L235" s="4"/>
      <c r="M235" s="9">
        <f>IF(F235="","",IF(AND(OR(D235="חשבונית מס",D235="חשבונית מס-קבלה"),H235&gt;5000,L235=""),"חסר מספר הקצאה",IF(AND(N(G235)&gt;0,NOT(OR(D235="חשבונית מס",D235="חשבונית מס-קבלה"))),"המע״מ לא ניתן לקיזוז","")))</f>
      </c>
    </row>
    <row r="236" spans="1:13" x14ac:dyDescent="0.25">
      <c r="A236" s="3"/>
      <c r="B236" s="4"/>
      <c r="C236" s="4"/>
      <c r="D236" s="4"/>
      <c r="E236" s="4"/>
      <c r="F236" s="5"/>
      <c r="G236" s="5"/>
      <c r="H236" s="6">
        <f>IF(F236="","",F236-N(G236))</f>
      </c>
      <c r="I236" s="7">
        <f>IF(OR(F236="",E236=""),"",IF(OR(D236="חשבונית מס",D236="חשבונית מס-קבלה"),N(G236)*IFERROR(VLOOKUP(E236,'שיעורי הכרה'!$A$2:$C$16,3,FALSE),1),0))</f>
      </c>
      <c r="J236" s="8">
        <f>IF(E236="","",IFERROR(VLOOKUP(E236,'שיעורי הכרה'!$A$2:$C$16,2,FALSE),1))</f>
      </c>
      <c r="K236" s="7">
        <f>IF(OR(H236="",J236=""),"",H236*J236)</f>
      </c>
      <c r="L236" s="4"/>
      <c r="M236" s="9">
        <f>IF(F236="","",IF(AND(OR(D236="חשבונית מס",D236="חשבונית מס-קבלה"),H236&gt;5000,L236=""),"חסר מספר הקצאה",IF(AND(N(G236)&gt;0,NOT(OR(D236="חשבונית מס",D236="חשבונית מס-קבלה"))),"המע״מ לא ניתן לקיזוז","")))</f>
      </c>
    </row>
    <row r="237" spans="1:13" x14ac:dyDescent="0.25">
      <c r="A237" s="3"/>
      <c r="B237" s="4"/>
      <c r="C237" s="4"/>
      <c r="D237" s="4"/>
      <c r="E237" s="4"/>
      <c r="F237" s="5"/>
      <c r="G237" s="5"/>
      <c r="H237" s="6">
        <f>IF(F237="","",F237-N(G237))</f>
      </c>
      <c r="I237" s="7">
        <f>IF(OR(F237="",E237=""),"",IF(OR(D237="חשבונית מס",D237="חשבונית מס-קבלה"),N(G237)*IFERROR(VLOOKUP(E237,'שיעורי הכרה'!$A$2:$C$16,3,FALSE),1),0))</f>
      </c>
      <c r="J237" s="8">
        <f>IF(E237="","",IFERROR(VLOOKUP(E237,'שיעורי הכרה'!$A$2:$C$16,2,FALSE),1))</f>
      </c>
      <c r="K237" s="7">
        <f>IF(OR(H237="",J237=""),"",H237*J237)</f>
      </c>
      <c r="L237" s="4"/>
      <c r="M237" s="9">
        <f>IF(F237="","",IF(AND(OR(D237="חשבונית מס",D237="חשבונית מס-קבלה"),H237&gt;5000,L237=""),"חסר מספר הקצאה",IF(AND(N(G237)&gt;0,NOT(OR(D237="חשבונית מס",D237="חשבונית מס-קבלה"))),"המע״מ לא ניתן לקיזוז","")))</f>
      </c>
    </row>
    <row r="238" spans="1:13" x14ac:dyDescent="0.25">
      <c r="A238" s="3"/>
      <c r="B238" s="4"/>
      <c r="C238" s="4"/>
      <c r="D238" s="4"/>
      <c r="E238" s="4"/>
      <c r="F238" s="5"/>
      <c r="G238" s="5"/>
      <c r="H238" s="6">
        <f>IF(F238="","",F238-N(G238))</f>
      </c>
      <c r="I238" s="7">
        <f>IF(OR(F238="",E238=""),"",IF(OR(D238="חשבונית מס",D238="חשבונית מס-קבלה"),N(G238)*IFERROR(VLOOKUP(E238,'שיעורי הכרה'!$A$2:$C$16,3,FALSE),1),0))</f>
      </c>
      <c r="J238" s="8">
        <f>IF(E238="","",IFERROR(VLOOKUP(E238,'שיעורי הכרה'!$A$2:$C$16,2,FALSE),1))</f>
      </c>
      <c r="K238" s="7">
        <f>IF(OR(H238="",J238=""),"",H238*J238)</f>
      </c>
      <c r="L238" s="4"/>
      <c r="M238" s="9">
        <f>IF(F238="","",IF(AND(OR(D238="חשבונית מס",D238="חשבונית מס-קבלה"),H238&gt;5000,L238=""),"חסר מספר הקצאה",IF(AND(N(G238)&gt;0,NOT(OR(D238="חשבונית מס",D238="חשבונית מס-קבלה"))),"המע״מ לא ניתן לקיזוז","")))</f>
      </c>
    </row>
    <row r="239" spans="1:13" x14ac:dyDescent="0.25">
      <c r="A239" s="3"/>
      <c r="B239" s="4"/>
      <c r="C239" s="4"/>
      <c r="D239" s="4"/>
      <c r="E239" s="4"/>
      <c r="F239" s="5"/>
      <c r="G239" s="5"/>
      <c r="H239" s="6">
        <f>IF(F239="","",F239-N(G239))</f>
      </c>
      <c r="I239" s="7">
        <f>IF(OR(F239="",E239=""),"",IF(OR(D239="חשבונית מס",D239="חשבונית מס-קבלה"),N(G239)*IFERROR(VLOOKUP(E239,'שיעורי הכרה'!$A$2:$C$16,3,FALSE),1),0))</f>
      </c>
      <c r="J239" s="8">
        <f>IF(E239="","",IFERROR(VLOOKUP(E239,'שיעורי הכרה'!$A$2:$C$16,2,FALSE),1))</f>
      </c>
      <c r="K239" s="7">
        <f>IF(OR(H239="",J239=""),"",H239*J239)</f>
      </c>
      <c r="L239" s="4"/>
      <c r="M239" s="9">
        <f>IF(F239="","",IF(AND(OR(D239="חשבונית מס",D239="חשבונית מס-קבלה"),H239&gt;5000,L239=""),"חסר מספר הקצאה",IF(AND(N(G239)&gt;0,NOT(OR(D239="חשבונית מס",D239="חשבונית מס-קבלה"))),"המע״מ לא ניתן לקיזוז","")))</f>
      </c>
    </row>
    <row r="240" spans="1:13" x14ac:dyDescent="0.25">
      <c r="A240" s="3"/>
      <c r="B240" s="4"/>
      <c r="C240" s="4"/>
      <c r="D240" s="4"/>
      <c r="E240" s="4"/>
      <c r="F240" s="5"/>
      <c r="G240" s="5"/>
      <c r="H240" s="6">
        <f>IF(F240="","",F240-N(G240))</f>
      </c>
      <c r="I240" s="7">
        <f>IF(OR(F240="",E240=""),"",IF(OR(D240="חשבונית מס",D240="חשבונית מס-קבלה"),N(G240)*IFERROR(VLOOKUP(E240,'שיעורי הכרה'!$A$2:$C$16,3,FALSE),1),0))</f>
      </c>
      <c r="J240" s="8">
        <f>IF(E240="","",IFERROR(VLOOKUP(E240,'שיעורי הכרה'!$A$2:$C$16,2,FALSE),1))</f>
      </c>
      <c r="K240" s="7">
        <f>IF(OR(H240="",J240=""),"",H240*J240)</f>
      </c>
      <c r="L240" s="4"/>
      <c r="M240" s="9">
        <f>IF(F240="","",IF(AND(OR(D240="חשבונית מס",D240="חשבונית מס-קבלה"),H240&gt;5000,L240=""),"חסר מספר הקצאה",IF(AND(N(G240)&gt;0,NOT(OR(D240="חשבונית מס",D240="חשבונית מס-קבלה"))),"המע״מ לא ניתן לקיזוז","")))</f>
      </c>
    </row>
    <row r="241" spans="1:13" x14ac:dyDescent="0.25">
      <c r="A241" s="3"/>
      <c r="B241" s="4"/>
      <c r="C241" s="4"/>
      <c r="D241" s="4"/>
      <c r="E241" s="4"/>
      <c r="F241" s="5"/>
      <c r="G241" s="5"/>
      <c r="H241" s="6">
        <f>IF(F241="","",F241-N(G241))</f>
      </c>
      <c r="I241" s="7">
        <f>IF(OR(F241="",E241=""),"",IF(OR(D241="חשבונית מס",D241="חשבונית מס-קבלה"),N(G241)*IFERROR(VLOOKUP(E241,'שיעורי הכרה'!$A$2:$C$16,3,FALSE),1),0))</f>
      </c>
      <c r="J241" s="8">
        <f>IF(E241="","",IFERROR(VLOOKUP(E241,'שיעורי הכרה'!$A$2:$C$16,2,FALSE),1))</f>
      </c>
      <c r="K241" s="7">
        <f>IF(OR(H241="",J241=""),"",H241*J241)</f>
      </c>
      <c r="L241" s="4"/>
      <c r="M241" s="9">
        <f>IF(F241="","",IF(AND(OR(D241="חשבונית מס",D241="חשבונית מס-קבלה"),H241&gt;5000,L241=""),"חסר מספר הקצאה",IF(AND(N(G241)&gt;0,NOT(OR(D241="חשבונית מס",D241="חשבונית מס-קבלה"))),"המע״מ לא ניתן לקיזוז","")))</f>
      </c>
    </row>
    <row r="242" spans="1:13" x14ac:dyDescent="0.25">
      <c r="A242" s="3"/>
      <c r="B242" s="4"/>
      <c r="C242" s="4"/>
      <c r="D242" s="4"/>
      <c r="E242" s="4"/>
      <c r="F242" s="5"/>
      <c r="G242" s="5"/>
      <c r="H242" s="6">
        <f>IF(F242="","",F242-N(G242))</f>
      </c>
      <c r="I242" s="7">
        <f>IF(OR(F242="",E242=""),"",IF(OR(D242="חשבונית מס",D242="חשבונית מס-קבלה"),N(G242)*IFERROR(VLOOKUP(E242,'שיעורי הכרה'!$A$2:$C$16,3,FALSE),1),0))</f>
      </c>
      <c r="J242" s="8">
        <f>IF(E242="","",IFERROR(VLOOKUP(E242,'שיעורי הכרה'!$A$2:$C$16,2,FALSE),1))</f>
      </c>
      <c r="K242" s="7">
        <f>IF(OR(H242="",J242=""),"",H242*J242)</f>
      </c>
      <c r="L242" s="4"/>
      <c r="M242" s="9">
        <f>IF(F242="","",IF(AND(OR(D242="חשבונית מס",D242="חשבונית מס-קבלה"),H242&gt;5000,L242=""),"חסר מספר הקצאה",IF(AND(N(G242)&gt;0,NOT(OR(D242="חשבונית מס",D242="חשבונית מס-קבלה"))),"המע״מ לא ניתן לקיזוז","")))</f>
      </c>
    </row>
    <row r="243" spans="1:13" x14ac:dyDescent="0.25">
      <c r="A243" s="3"/>
      <c r="B243" s="4"/>
      <c r="C243" s="4"/>
      <c r="D243" s="4"/>
      <c r="E243" s="4"/>
      <c r="F243" s="5"/>
      <c r="G243" s="5"/>
      <c r="H243" s="6">
        <f>IF(F243="","",F243-N(G243))</f>
      </c>
      <c r="I243" s="7">
        <f>IF(OR(F243="",E243=""),"",IF(OR(D243="חשבונית מס",D243="חשבונית מס-קבלה"),N(G243)*IFERROR(VLOOKUP(E243,'שיעורי הכרה'!$A$2:$C$16,3,FALSE),1),0))</f>
      </c>
      <c r="J243" s="8">
        <f>IF(E243="","",IFERROR(VLOOKUP(E243,'שיעורי הכרה'!$A$2:$C$16,2,FALSE),1))</f>
      </c>
      <c r="K243" s="7">
        <f>IF(OR(H243="",J243=""),"",H243*J243)</f>
      </c>
      <c r="L243" s="4"/>
      <c r="M243" s="9">
        <f>IF(F243="","",IF(AND(OR(D243="חשבונית מס",D243="חשבונית מס-קבלה"),H243&gt;5000,L243=""),"חסר מספר הקצאה",IF(AND(N(G243)&gt;0,NOT(OR(D243="חשבונית מס",D243="חשבונית מס-קבלה"))),"המע״מ לא ניתן לקיזוז","")))</f>
      </c>
    </row>
    <row r="244" spans="1:13" x14ac:dyDescent="0.25">
      <c r="A244" s="3"/>
      <c r="B244" s="4"/>
      <c r="C244" s="4"/>
      <c r="D244" s="4"/>
      <c r="E244" s="4"/>
      <c r="F244" s="5"/>
      <c r="G244" s="5"/>
      <c r="H244" s="6">
        <f>IF(F244="","",F244-N(G244))</f>
      </c>
      <c r="I244" s="7">
        <f>IF(OR(F244="",E244=""),"",IF(OR(D244="חשבונית מס",D244="חשבונית מס-קבלה"),N(G244)*IFERROR(VLOOKUP(E244,'שיעורי הכרה'!$A$2:$C$16,3,FALSE),1),0))</f>
      </c>
      <c r="J244" s="8">
        <f>IF(E244="","",IFERROR(VLOOKUP(E244,'שיעורי הכרה'!$A$2:$C$16,2,FALSE),1))</f>
      </c>
      <c r="K244" s="7">
        <f>IF(OR(H244="",J244=""),"",H244*J244)</f>
      </c>
      <c r="L244" s="4"/>
      <c r="M244" s="9">
        <f>IF(F244="","",IF(AND(OR(D244="חשבונית מס",D244="חשבונית מס-קבלה"),H244&gt;5000,L244=""),"חסר מספר הקצאה",IF(AND(N(G244)&gt;0,NOT(OR(D244="חשבונית מס",D244="חשבונית מס-קבלה"))),"המע״מ לא ניתן לקיזוז","")))</f>
      </c>
    </row>
    <row r="245" spans="1:13" x14ac:dyDescent="0.25">
      <c r="A245" s="3"/>
      <c r="B245" s="4"/>
      <c r="C245" s="4"/>
      <c r="D245" s="4"/>
      <c r="E245" s="4"/>
      <c r="F245" s="5"/>
      <c r="G245" s="5"/>
      <c r="H245" s="6">
        <f>IF(F245="","",F245-N(G245))</f>
      </c>
      <c r="I245" s="7">
        <f>IF(OR(F245="",E245=""),"",IF(OR(D245="חשבונית מס",D245="חשבונית מס-קבלה"),N(G245)*IFERROR(VLOOKUP(E245,'שיעורי הכרה'!$A$2:$C$16,3,FALSE),1),0))</f>
      </c>
      <c r="J245" s="8">
        <f>IF(E245="","",IFERROR(VLOOKUP(E245,'שיעורי הכרה'!$A$2:$C$16,2,FALSE),1))</f>
      </c>
      <c r="K245" s="7">
        <f>IF(OR(H245="",J245=""),"",H245*J245)</f>
      </c>
      <c r="L245" s="4"/>
      <c r="M245" s="9">
        <f>IF(F245="","",IF(AND(OR(D245="חשבונית מס",D245="חשבונית מס-קבלה"),H245&gt;5000,L245=""),"חסר מספר הקצאה",IF(AND(N(G245)&gt;0,NOT(OR(D245="חשבונית מס",D245="חשבונית מס-קבלה"))),"המע״מ לא ניתן לקיזוז","")))</f>
      </c>
    </row>
    <row r="246" spans="1:13" x14ac:dyDescent="0.25">
      <c r="A246" s="3"/>
      <c r="B246" s="4"/>
      <c r="C246" s="4"/>
      <c r="D246" s="4"/>
      <c r="E246" s="4"/>
      <c r="F246" s="5"/>
      <c r="G246" s="5"/>
      <c r="H246" s="6">
        <f>IF(F246="","",F246-N(G246))</f>
      </c>
      <c r="I246" s="7">
        <f>IF(OR(F246="",E246=""),"",IF(OR(D246="חשבונית מס",D246="חשבונית מס-קבלה"),N(G246)*IFERROR(VLOOKUP(E246,'שיעורי הכרה'!$A$2:$C$16,3,FALSE),1),0))</f>
      </c>
      <c r="J246" s="8">
        <f>IF(E246="","",IFERROR(VLOOKUP(E246,'שיעורי הכרה'!$A$2:$C$16,2,FALSE),1))</f>
      </c>
      <c r="K246" s="7">
        <f>IF(OR(H246="",J246=""),"",H246*J246)</f>
      </c>
      <c r="L246" s="4"/>
      <c r="M246" s="9">
        <f>IF(F246="","",IF(AND(OR(D246="חשבונית מס",D246="חשבונית מס-קבלה"),H246&gt;5000,L246=""),"חסר מספר הקצאה",IF(AND(N(G246)&gt;0,NOT(OR(D246="חשבונית מס",D246="חשבונית מס-קבלה"))),"המע״מ לא ניתן לקיזוז","")))</f>
      </c>
    </row>
    <row r="247" spans="1:13" x14ac:dyDescent="0.25">
      <c r="A247" s="3"/>
      <c r="B247" s="4"/>
      <c r="C247" s="4"/>
      <c r="D247" s="4"/>
      <c r="E247" s="4"/>
      <c r="F247" s="5"/>
      <c r="G247" s="5"/>
      <c r="H247" s="6">
        <f>IF(F247="","",F247-N(G247))</f>
      </c>
      <c r="I247" s="7">
        <f>IF(OR(F247="",E247=""),"",IF(OR(D247="חשבונית מס",D247="חשבונית מס-קבלה"),N(G247)*IFERROR(VLOOKUP(E247,'שיעורי הכרה'!$A$2:$C$16,3,FALSE),1),0))</f>
      </c>
      <c r="J247" s="8">
        <f>IF(E247="","",IFERROR(VLOOKUP(E247,'שיעורי הכרה'!$A$2:$C$16,2,FALSE),1))</f>
      </c>
      <c r="K247" s="7">
        <f>IF(OR(H247="",J247=""),"",H247*J247)</f>
      </c>
      <c r="L247" s="4"/>
      <c r="M247" s="9">
        <f>IF(F247="","",IF(AND(OR(D247="חשבונית מס",D247="חשבונית מס-קבלה"),H247&gt;5000,L247=""),"חסר מספר הקצאה",IF(AND(N(G247)&gt;0,NOT(OR(D247="חשבונית מס",D247="חשבונית מס-קבלה"))),"המע״מ לא ניתן לקיזוז","")))</f>
      </c>
    </row>
    <row r="248" spans="1:13" x14ac:dyDescent="0.25">
      <c r="A248" s="3"/>
      <c r="B248" s="4"/>
      <c r="C248" s="4"/>
      <c r="D248" s="4"/>
      <c r="E248" s="4"/>
      <c r="F248" s="5"/>
      <c r="G248" s="5"/>
      <c r="H248" s="6">
        <f>IF(F248="","",F248-N(G248))</f>
      </c>
      <c r="I248" s="7">
        <f>IF(OR(F248="",E248=""),"",IF(OR(D248="חשבונית מס",D248="חשבונית מס-קבלה"),N(G248)*IFERROR(VLOOKUP(E248,'שיעורי הכרה'!$A$2:$C$16,3,FALSE),1),0))</f>
      </c>
      <c r="J248" s="8">
        <f>IF(E248="","",IFERROR(VLOOKUP(E248,'שיעורי הכרה'!$A$2:$C$16,2,FALSE),1))</f>
      </c>
      <c r="K248" s="7">
        <f>IF(OR(H248="",J248=""),"",H248*J248)</f>
      </c>
      <c r="L248" s="4"/>
      <c r="M248" s="9">
        <f>IF(F248="","",IF(AND(OR(D248="חשבונית מס",D248="חשבונית מס-קבלה"),H248&gt;5000,L248=""),"חסר מספר הקצאה",IF(AND(N(G248)&gt;0,NOT(OR(D248="חשבונית מס",D248="חשבונית מס-קבלה"))),"המע״מ לא ניתן לקיזוז","")))</f>
      </c>
    </row>
    <row r="249" spans="1:13" x14ac:dyDescent="0.25">
      <c r="A249" s="3"/>
      <c r="B249" s="4"/>
      <c r="C249" s="4"/>
      <c r="D249" s="4"/>
      <c r="E249" s="4"/>
      <c r="F249" s="5"/>
      <c r="G249" s="5"/>
      <c r="H249" s="6">
        <f>IF(F249="","",F249-N(G249))</f>
      </c>
      <c r="I249" s="7">
        <f>IF(OR(F249="",E249=""),"",IF(OR(D249="חשבונית מס",D249="חשבונית מס-קבלה"),N(G249)*IFERROR(VLOOKUP(E249,'שיעורי הכרה'!$A$2:$C$16,3,FALSE),1),0))</f>
      </c>
      <c r="J249" s="8">
        <f>IF(E249="","",IFERROR(VLOOKUP(E249,'שיעורי הכרה'!$A$2:$C$16,2,FALSE),1))</f>
      </c>
      <c r="K249" s="7">
        <f>IF(OR(H249="",J249=""),"",H249*J249)</f>
      </c>
      <c r="L249" s="4"/>
      <c r="M249" s="9">
        <f>IF(F249="","",IF(AND(OR(D249="חשבונית מס",D249="חשבונית מס-קבלה"),H249&gt;5000,L249=""),"חסר מספר הקצאה",IF(AND(N(G249)&gt;0,NOT(OR(D249="חשבונית מס",D249="חשבונית מס-קבלה"))),"המע״מ לא ניתן לקיזוז","")))</f>
      </c>
    </row>
    <row r="250" spans="1:13" x14ac:dyDescent="0.25">
      <c r="A250" s="3"/>
      <c r="B250" s="4"/>
      <c r="C250" s="4"/>
      <c r="D250" s="4"/>
      <c r="E250" s="4"/>
      <c r="F250" s="5"/>
      <c r="G250" s="5"/>
      <c r="H250" s="6">
        <f>IF(F250="","",F250-N(G250))</f>
      </c>
      <c r="I250" s="7">
        <f>IF(OR(F250="",E250=""),"",IF(OR(D250="חשבונית מס",D250="חשבונית מס-קבלה"),N(G250)*IFERROR(VLOOKUP(E250,'שיעורי הכרה'!$A$2:$C$16,3,FALSE),1),0))</f>
      </c>
      <c r="J250" s="8">
        <f>IF(E250="","",IFERROR(VLOOKUP(E250,'שיעורי הכרה'!$A$2:$C$16,2,FALSE),1))</f>
      </c>
      <c r="K250" s="7">
        <f>IF(OR(H250="",J250=""),"",H250*J250)</f>
      </c>
      <c r="L250" s="4"/>
      <c r="M250" s="9">
        <f>IF(F250="","",IF(AND(OR(D250="חשבונית מס",D250="חשבונית מס-קבלה"),H250&gt;5000,L250=""),"חסר מספר הקצאה",IF(AND(N(G250)&gt;0,NOT(OR(D250="חשבונית מס",D250="חשבונית מס-קבלה"))),"המע״מ לא ניתן לקיזוז","")))</f>
      </c>
    </row>
    <row r="251" spans="1:13" x14ac:dyDescent="0.25">
      <c r="A251" s="3"/>
      <c r="B251" s="4"/>
      <c r="C251" s="4"/>
      <c r="D251" s="4"/>
      <c r="E251" s="4"/>
      <c r="F251" s="5"/>
      <c r="G251" s="5"/>
      <c r="H251" s="6">
        <f>IF(F251="","",F251-N(G251))</f>
      </c>
      <c r="I251" s="7">
        <f>IF(OR(F251="",E251=""),"",IF(OR(D251="חשבונית מס",D251="חשבונית מס-קבלה"),N(G251)*IFERROR(VLOOKUP(E251,'שיעורי הכרה'!$A$2:$C$16,3,FALSE),1),0))</f>
      </c>
      <c r="J251" s="8">
        <f>IF(E251="","",IFERROR(VLOOKUP(E251,'שיעורי הכרה'!$A$2:$C$16,2,FALSE),1))</f>
      </c>
      <c r="K251" s="7">
        <f>IF(OR(H251="",J251=""),"",H251*J251)</f>
      </c>
      <c r="L251" s="4"/>
      <c r="M251" s="9">
        <f>IF(F251="","",IF(AND(OR(D251="חשבונית מס",D251="חשבונית מס-קבלה"),H251&gt;5000,L251=""),"חסר מספר הקצאה",IF(AND(N(G251)&gt;0,NOT(OR(D251="חשבונית מס",D251="חשבונית מס-קבלה"))),"המע״מ לא ניתן לקיזוז","")))</f>
      </c>
    </row>
    <row r="252" spans="1:13" x14ac:dyDescent="0.25">
      <c r="A252" s="3"/>
      <c r="B252" s="4"/>
      <c r="C252" s="4"/>
      <c r="D252" s="4"/>
      <c r="E252" s="4"/>
      <c r="F252" s="5"/>
      <c r="G252" s="5"/>
      <c r="H252" s="6">
        <f>IF(F252="","",F252-N(G252))</f>
      </c>
      <c r="I252" s="7">
        <f>IF(OR(F252="",E252=""),"",IF(OR(D252="חשבונית מס",D252="חשבונית מס-קבלה"),N(G252)*IFERROR(VLOOKUP(E252,'שיעורי הכרה'!$A$2:$C$16,3,FALSE),1),0))</f>
      </c>
      <c r="J252" s="8">
        <f>IF(E252="","",IFERROR(VLOOKUP(E252,'שיעורי הכרה'!$A$2:$C$16,2,FALSE),1))</f>
      </c>
      <c r="K252" s="7">
        <f>IF(OR(H252="",J252=""),"",H252*J252)</f>
      </c>
      <c r="L252" s="4"/>
      <c r="M252" s="9">
        <f>IF(F252="","",IF(AND(OR(D252="חשבונית מס",D252="חשבונית מס-קבלה"),H252&gt;5000,L252=""),"חסר מספר הקצאה",IF(AND(N(G252)&gt;0,NOT(OR(D252="חשבונית מס",D252="חשבונית מס-קבלה"))),"המע״מ לא ניתן לקיזוז","")))</f>
      </c>
    </row>
    <row r="253" spans="1:13" x14ac:dyDescent="0.25">
      <c r="A253" s="3"/>
      <c r="B253" s="4"/>
      <c r="C253" s="4"/>
      <c r="D253" s="4"/>
      <c r="E253" s="4"/>
      <c r="F253" s="5"/>
      <c r="G253" s="5"/>
      <c r="H253" s="6">
        <f>IF(F253="","",F253-N(G253))</f>
      </c>
      <c r="I253" s="7">
        <f>IF(OR(F253="",E253=""),"",IF(OR(D253="חשבונית מס",D253="חשבונית מס-קבלה"),N(G253)*IFERROR(VLOOKUP(E253,'שיעורי הכרה'!$A$2:$C$16,3,FALSE),1),0))</f>
      </c>
      <c r="J253" s="8">
        <f>IF(E253="","",IFERROR(VLOOKUP(E253,'שיעורי הכרה'!$A$2:$C$16,2,FALSE),1))</f>
      </c>
      <c r="K253" s="7">
        <f>IF(OR(H253="",J253=""),"",H253*J253)</f>
      </c>
      <c r="L253" s="4"/>
      <c r="M253" s="9">
        <f>IF(F253="","",IF(AND(OR(D253="חשבונית מס",D253="חשבונית מס-קבלה"),H253&gt;5000,L253=""),"חסר מספר הקצאה",IF(AND(N(G253)&gt;0,NOT(OR(D253="חשבונית מס",D253="חשבונית מס-קבלה"))),"המע״מ לא ניתן לקיזוז","")))</f>
      </c>
    </row>
    <row r="254" spans="1:13" x14ac:dyDescent="0.25">
      <c r="A254" s="3"/>
      <c r="B254" s="4"/>
      <c r="C254" s="4"/>
      <c r="D254" s="4"/>
      <c r="E254" s="4"/>
      <c r="F254" s="5"/>
      <c r="G254" s="5"/>
      <c r="H254" s="6">
        <f>IF(F254="","",F254-N(G254))</f>
      </c>
      <c r="I254" s="7">
        <f>IF(OR(F254="",E254=""),"",IF(OR(D254="חשבונית מס",D254="חשבונית מס-קבלה"),N(G254)*IFERROR(VLOOKUP(E254,'שיעורי הכרה'!$A$2:$C$16,3,FALSE),1),0))</f>
      </c>
      <c r="J254" s="8">
        <f>IF(E254="","",IFERROR(VLOOKUP(E254,'שיעורי הכרה'!$A$2:$C$16,2,FALSE),1))</f>
      </c>
      <c r="K254" s="7">
        <f>IF(OR(H254="",J254=""),"",H254*J254)</f>
      </c>
      <c r="L254" s="4"/>
      <c r="M254" s="9">
        <f>IF(F254="","",IF(AND(OR(D254="חשבונית מס",D254="חשבונית מס-קבלה"),H254&gt;5000,L254=""),"חסר מספר הקצאה",IF(AND(N(G254)&gt;0,NOT(OR(D254="חשבונית מס",D254="חשבונית מס-קבלה"))),"המע״מ לא ניתן לקיזוז","")))</f>
      </c>
    </row>
    <row r="255" spans="1:13" x14ac:dyDescent="0.25">
      <c r="A255" s="3"/>
      <c r="B255" s="4"/>
      <c r="C255" s="4"/>
      <c r="D255" s="4"/>
      <c r="E255" s="4"/>
      <c r="F255" s="5"/>
      <c r="G255" s="5"/>
      <c r="H255" s="6">
        <f>IF(F255="","",F255-N(G255))</f>
      </c>
      <c r="I255" s="7">
        <f>IF(OR(F255="",E255=""),"",IF(OR(D255="חשבונית מס",D255="חשבונית מס-קבלה"),N(G255)*IFERROR(VLOOKUP(E255,'שיעורי הכרה'!$A$2:$C$16,3,FALSE),1),0))</f>
      </c>
      <c r="J255" s="8">
        <f>IF(E255="","",IFERROR(VLOOKUP(E255,'שיעורי הכרה'!$A$2:$C$16,2,FALSE),1))</f>
      </c>
      <c r="K255" s="7">
        <f>IF(OR(H255="",J255=""),"",H255*J255)</f>
      </c>
      <c r="L255" s="4"/>
      <c r="M255" s="9">
        <f>IF(F255="","",IF(AND(OR(D255="חשבונית מס",D255="חשבונית מס-קבלה"),H255&gt;5000,L255=""),"חסר מספר הקצאה",IF(AND(N(G255)&gt;0,NOT(OR(D255="חשבונית מס",D255="חשבונית מס-קבלה"))),"המע״מ לא ניתן לקיזוז","")))</f>
      </c>
    </row>
    <row r="256" spans="1:13" x14ac:dyDescent="0.25">
      <c r="A256" s="3"/>
      <c r="B256" s="4"/>
      <c r="C256" s="4"/>
      <c r="D256" s="4"/>
      <c r="E256" s="4"/>
      <c r="F256" s="5"/>
      <c r="G256" s="5"/>
      <c r="H256" s="6">
        <f>IF(F256="","",F256-N(G256))</f>
      </c>
      <c r="I256" s="7">
        <f>IF(OR(F256="",E256=""),"",IF(OR(D256="חשבונית מס",D256="חשבונית מס-קבלה"),N(G256)*IFERROR(VLOOKUP(E256,'שיעורי הכרה'!$A$2:$C$16,3,FALSE),1),0))</f>
      </c>
      <c r="J256" s="8">
        <f>IF(E256="","",IFERROR(VLOOKUP(E256,'שיעורי הכרה'!$A$2:$C$16,2,FALSE),1))</f>
      </c>
      <c r="K256" s="7">
        <f>IF(OR(H256="",J256=""),"",H256*J256)</f>
      </c>
      <c r="L256" s="4"/>
      <c r="M256" s="9">
        <f>IF(F256="","",IF(AND(OR(D256="חשבונית מס",D256="חשבונית מס-קבלה"),H256&gt;5000,L256=""),"חסר מספר הקצאה",IF(AND(N(G256)&gt;0,NOT(OR(D256="חשבונית מס",D256="חשבונית מס-קבלה"))),"המע״מ לא ניתן לקיזוז","")))</f>
      </c>
    </row>
    <row r="257" spans="1:13" x14ac:dyDescent="0.25">
      <c r="A257" s="3"/>
      <c r="B257" s="4"/>
      <c r="C257" s="4"/>
      <c r="D257" s="4"/>
      <c r="E257" s="4"/>
      <c r="F257" s="5"/>
      <c r="G257" s="5"/>
      <c r="H257" s="6">
        <f>IF(F257="","",F257-N(G257))</f>
      </c>
      <c r="I257" s="7">
        <f>IF(OR(F257="",E257=""),"",IF(OR(D257="חשבונית מס",D257="חשבונית מס-קבלה"),N(G257)*IFERROR(VLOOKUP(E257,'שיעורי הכרה'!$A$2:$C$16,3,FALSE),1),0))</f>
      </c>
      <c r="J257" s="8">
        <f>IF(E257="","",IFERROR(VLOOKUP(E257,'שיעורי הכרה'!$A$2:$C$16,2,FALSE),1))</f>
      </c>
      <c r="K257" s="7">
        <f>IF(OR(H257="",J257=""),"",H257*J257)</f>
      </c>
      <c r="L257" s="4"/>
      <c r="M257" s="9">
        <f>IF(F257="","",IF(AND(OR(D257="חשבונית מס",D257="חשבונית מס-קבלה"),H257&gt;5000,L257=""),"חסר מספר הקצאה",IF(AND(N(G257)&gt;0,NOT(OR(D257="חשבונית מס",D257="חשבונית מס-קבלה"))),"המע״מ לא ניתן לקיזוז","")))</f>
      </c>
    </row>
    <row r="258" spans="1:13" x14ac:dyDescent="0.25">
      <c r="A258" s="3"/>
      <c r="B258" s="4"/>
      <c r="C258" s="4"/>
      <c r="D258" s="4"/>
      <c r="E258" s="4"/>
      <c r="F258" s="5"/>
      <c r="G258" s="5"/>
      <c r="H258" s="6">
        <f>IF(F258="","",F258-N(G258))</f>
      </c>
      <c r="I258" s="7">
        <f>IF(OR(F258="",E258=""),"",IF(OR(D258="חשבונית מס",D258="חשבונית מס-קבלה"),N(G258)*IFERROR(VLOOKUP(E258,'שיעורי הכרה'!$A$2:$C$16,3,FALSE),1),0))</f>
      </c>
      <c r="J258" s="8">
        <f>IF(E258="","",IFERROR(VLOOKUP(E258,'שיעורי הכרה'!$A$2:$C$16,2,FALSE),1))</f>
      </c>
      <c r="K258" s="7">
        <f>IF(OR(H258="",J258=""),"",H258*J258)</f>
      </c>
      <c r="L258" s="4"/>
      <c r="M258" s="9">
        <f>IF(F258="","",IF(AND(OR(D258="חשבונית מס",D258="חשבונית מס-קבלה"),H258&gt;5000,L258=""),"חסר מספר הקצאה",IF(AND(N(G258)&gt;0,NOT(OR(D258="חשבונית מס",D258="חשבונית מס-קבלה"))),"המע״מ לא ניתן לקיזוז","")))</f>
      </c>
    </row>
    <row r="259" spans="1:13" x14ac:dyDescent="0.25">
      <c r="A259" s="3"/>
      <c r="B259" s="4"/>
      <c r="C259" s="4"/>
      <c r="D259" s="4"/>
      <c r="E259" s="4"/>
      <c r="F259" s="5"/>
      <c r="G259" s="5"/>
      <c r="H259" s="6">
        <f>IF(F259="","",F259-N(G259))</f>
      </c>
      <c r="I259" s="7">
        <f>IF(OR(F259="",E259=""),"",IF(OR(D259="חשבונית מס",D259="חשבונית מס-קבלה"),N(G259)*IFERROR(VLOOKUP(E259,'שיעורי הכרה'!$A$2:$C$16,3,FALSE),1),0))</f>
      </c>
      <c r="J259" s="8">
        <f>IF(E259="","",IFERROR(VLOOKUP(E259,'שיעורי הכרה'!$A$2:$C$16,2,FALSE),1))</f>
      </c>
      <c r="K259" s="7">
        <f>IF(OR(H259="",J259=""),"",H259*J259)</f>
      </c>
      <c r="L259" s="4"/>
      <c r="M259" s="9">
        <f>IF(F259="","",IF(AND(OR(D259="חשבונית מס",D259="חשבונית מס-קבלה"),H259&gt;5000,L259=""),"חסר מספר הקצאה",IF(AND(N(G259)&gt;0,NOT(OR(D259="חשבונית מס",D259="חשבונית מס-קבלה"))),"המע״מ לא ניתן לקיזוז","")))</f>
      </c>
    </row>
    <row r="260" spans="1:13" x14ac:dyDescent="0.25">
      <c r="A260" s="3"/>
      <c r="B260" s="4"/>
      <c r="C260" s="4"/>
      <c r="D260" s="4"/>
      <c r="E260" s="4"/>
      <c r="F260" s="5"/>
      <c r="G260" s="5"/>
      <c r="H260" s="6">
        <f>IF(F260="","",F260-N(G260))</f>
      </c>
      <c r="I260" s="7">
        <f>IF(OR(F260="",E260=""),"",IF(OR(D260="חשבונית מס",D260="חשבונית מס-קבלה"),N(G260)*IFERROR(VLOOKUP(E260,'שיעורי הכרה'!$A$2:$C$16,3,FALSE),1),0))</f>
      </c>
      <c r="J260" s="8">
        <f>IF(E260="","",IFERROR(VLOOKUP(E260,'שיעורי הכרה'!$A$2:$C$16,2,FALSE),1))</f>
      </c>
      <c r="K260" s="7">
        <f>IF(OR(H260="",J260=""),"",H260*J260)</f>
      </c>
      <c r="L260" s="4"/>
      <c r="M260" s="9">
        <f>IF(F260="","",IF(AND(OR(D260="חשבונית מס",D260="חשבונית מס-קבלה"),H260&gt;5000,L260=""),"חסר מספר הקצאה",IF(AND(N(G260)&gt;0,NOT(OR(D260="חשבונית מס",D260="חשבונית מס-קבלה"))),"המע״מ לא ניתן לקיזוז","")))</f>
      </c>
    </row>
    <row r="261" spans="1:13" x14ac:dyDescent="0.25">
      <c r="A261" s="3"/>
      <c r="B261" s="4"/>
      <c r="C261" s="4"/>
      <c r="D261" s="4"/>
      <c r="E261" s="4"/>
      <c r="F261" s="5"/>
      <c r="G261" s="5"/>
      <c r="H261" s="6">
        <f>IF(F261="","",F261-N(G261))</f>
      </c>
      <c r="I261" s="7">
        <f>IF(OR(F261="",E261=""),"",IF(OR(D261="חשבונית מס",D261="חשבונית מס-קבלה"),N(G261)*IFERROR(VLOOKUP(E261,'שיעורי הכרה'!$A$2:$C$16,3,FALSE),1),0))</f>
      </c>
      <c r="J261" s="8">
        <f>IF(E261="","",IFERROR(VLOOKUP(E261,'שיעורי הכרה'!$A$2:$C$16,2,FALSE),1))</f>
      </c>
      <c r="K261" s="7">
        <f>IF(OR(H261="",J261=""),"",H261*J261)</f>
      </c>
      <c r="L261" s="4"/>
      <c r="M261" s="9">
        <f>IF(F261="","",IF(AND(OR(D261="חשבונית מס",D261="חשבונית מס-קבלה"),H261&gt;5000,L261=""),"חסר מספר הקצאה",IF(AND(N(G261)&gt;0,NOT(OR(D261="חשבונית מס",D261="חשבונית מס-קבלה"))),"המע״מ לא ניתן לקיזוז","")))</f>
      </c>
    </row>
    <row r="262" spans="1:13" x14ac:dyDescent="0.25">
      <c r="A262" s="3"/>
      <c r="B262" s="4"/>
      <c r="C262" s="4"/>
      <c r="D262" s="4"/>
      <c r="E262" s="4"/>
      <c r="F262" s="5"/>
      <c r="G262" s="5"/>
      <c r="H262" s="6">
        <f>IF(F262="","",F262-N(G262))</f>
      </c>
      <c r="I262" s="7">
        <f>IF(OR(F262="",E262=""),"",IF(OR(D262="חשבונית מס",D262="חשבונית מס-קבלה"),N(G262)*IFERROR(VLOOKUP(E262,'שיעורי הכרה'!$A$2:$C$16,3,FALSE),1),0))</f>
      </c>
      <c r="J262" s="8">
        <f>IF(E262="","",IFERROR(VLOOKUP(E262,'שיעורי הכרה'!$A$2:$C$16,2,FALSE),1))</f>
      </c>
      <c r="K262" s="7">
        <f>IF(OR(H262="",J262=""),"",H262*J262)</f>
      </c>
      <c r="L262" s="4"/>
      <c r="M262" s="9">
        <f>IF(F262="","",IF(AND(OR(D262="חשבונית מס",D262="חשבונית מס-קבלה"),H262&gt;5000,L262=""),"חסר מספר הקצאה",IF(AND(N(G262)&gt;0,NOT(OR(D262="חשבונית מס",D262="חשבונית מס-קבלה"))),"המע״מ לא ניתן לקיזוז","")))</f>
      </c>
    </row>
    <row r="263" spans="1:13" x14ac:dyDescent="0.25">
      <c r="A263" s="3"/>
      <c r="B263" s="4"/>
      <c r="C263" s="4"/>
      <c r="D263" s="4"/>
      <c r="E263" s="4"/>
      <c r="F263" s="5"/>
      <c r="G263" s="5"/>
      <c r="H263" s="6">
        <f>IF(F263="","",F263-N(G263))</f>
      </c>
      <c r="I263" s="7">
        <f>IF(OR(F263="",E263=""),"",IF(OR(D263="חשבונית מס",D263="חשבונית מס-קבלה"),N(G263)*IFERROR(VLOOKUP(E263,'שיעורי הכרה'!$A$2:$C$16,3,FALSE),1),0))</f>
      </c>
      <c r="J263" s="8">
        <f>IF(E263="","",IFERROR(VLOOKUP(E263,'שיעורי הכרה'!$A$2:$C$16,2,FALSE),1))</f>
      </c>
      <c r="K263" s="7">
        <f>IF(OR(H263="",J263=""),"",H263*J263)</f>
      </c>
      <c r="L263" s="4"/>
      <c r="M263" s="9">
        <f>IF(F263="","",IF(AND(OR(D263="חשבונית מס",D263="חשבונית מס-קבלה"),H263&gt;5000,L263=""),"חסר מספר הקצאה",IF(AND(N(G263)&gt;0,NOT(OR(D263="חשבונית מס",D263="חשבונית מס-קבלה"))),"המע״מ לא ניתן לקיזוז","")))</f>
      </c>
    </row>
    <row r="264" spans="1:13" x14ac:dyDescent="0.25">
      <c r="A264" s="3"/>
      <c r="B264" s="4"/>
      <c r="C264" s="4"/>
      <c r="D264" s="4"/>
      <c r="E264" s="4"/>
      <c r="F264" s="5"/>
      <c r="G264" s="5"/>
      <c r="H264" s="6">
        <f>IF(F264="","",F264-N(G264))</f>
      </c>
      <c r="I264" s="7">
        <f>IF(OR(F264="",E264=""),"",IF(OR(D264="חשבונית מס",D264="חשבונית מס-קבלה"),N(G264)*IFERROR(VLOOKUP(E264,'שיעורי הכרה'!$A$2:$C$16,3,FALSE),1),0))</f>
      </c>
      <c r="J264" s="8">
        <f>IF(E264="","",IFERROR(VLOOKUP(E264,'שיעורי הכרה'!$A$2:$C$16,2,FALSE),1))</f>
      </c>
      <c r="K264" s="7">
        <f>IF(OR(H264="",J264=""),"",H264*J264)</f>
      </c>
      <c r="L264" s="4"/>
      <c r="M264" s="9">
        <f>IF(F264="","",IF(AND(OR(D264="חשבונית מס",D264="חשבונית מס-קבלה"),H264&gt;5000,L264=""),"חסר מספר הקצאה",IF(AND(N(G264)&gt;0,NOT(OR(D264="חשבונית מס",D264="חשבונית מס-קבלה"))),"המע״מ לא ניתן לקיזוז","")))</f>
      </c>
    </row>
    <row r="265" spans="1:13" x14ac:dyDescent="0.25">
      <c r="A265" s="3"/>
      <c r="B265" s="4"/>
      <c r="C265" s="4"/>
      <c r="D265" s="4"/>
      <c r="E265" s="4"/>
      <c r="F265" s="5"/>
      <c r="G265" s="5"/>
      <c r="H265" s="6">
        <f>IF(F265="","",F265-N(G265))</f>
      </c>
      <c r="I265" s="7">
        <f>IF(OR(F265="",E265=""),"",IF(OR(D265="חשבונית מס",D265="חשבונית מס-קבלה"),N(G265)*IFERROR(VLOOKUP(E265,'שיעורי הכרה'!$A$2:$C$16,3,FALSE),1),0))</f>
      </c>
      <c r="J265" s="8">
        <f>IF(E265="","",IFERROR(VLOOKUP(E265,'שיעורי הכרה'!$A$2:$C$16,2,FALSE),1))</f>
      </c>
      <c r="K265" s="7">
        <f>IF(OR(H265="",J265=""),"",H265*J265)</f>
      </c>
      <c r="L265" s="4"/>
      <c r="M265" s="9">
        <f>IF(F265="","",IF(AND(OR(D265="חשבונית מס",D265="חשבונית מס-קבלה"),H265&gt;5000,L265=""),"חסר מספר הקצאה",IF(AND(N(G265)&gt;0,NOT(OR(D265="חשבונית מס",D265="חשבונית מס-קבלה"))),"המע״מ לא ניתן לקיזוז","")))</f>
      </c>
    </row>
    <row r="266" spans="1:13" x14ac:dyDescent="0.25">
      <c r="A266" s="3"/>
      <c r="B266" s="4"/>
      <c r="C266" s="4"/>
      <c r="D266" s="4"/>
      <c r="E266" s="4"/>
      <c r="F266" s="5"/>
      <c r="G266" s="5"/>
      <c r="H266" s="6">
        <f>IF(F266="","",F266-N(G266))</f>
      </c>
      <c r="I266" s="7">
        <f>IF(OR(F266="",E266=""),"",IF(OR(D266="חשבונית מס",D266="חשבונית מס-קבלה"),N(G266)*IFERROR(VLOOKUP(E266,'שיעורי הכרה'!$A$2:$C$16,3,FALSE),1),0))</f>
      </c>
      <c r="J266" s="8">
        <f>IF(E266="","",IFERROR(VLOOKUP(E266,'שיעורי הכרה'!$A$2:$C$16,2,FALSE),1))</f>
      </c>
      <c r="K266" s="7">
        <f>IF(OR(H266="",J266=""),"",H266*J266)</f>
      </c>
      <c r="L266" s="4"/>
      <c r="M266" s="9">
        <f>IF(F266="","",IF(AND(OR(D266="חשבונית מס",D266="חשבונית מס-קבלה"),H266&gt;5000,L266=""),"חסר מספר הקצאה",IF(AND(N(G266)&gt;0,NOT(OR(D266="חשבונית מס",D266="חשבונית מס-קבלה"))),"המע״מ לא ניתן לקיזוז","")))</f>
      </c>
    </row>
    <row r="267" spans="1:13" x14ac:dyDescent="0.25">
      <c r="A267" s="3"/>
      <c r="B267" s="4"/>
      <c r="C267" s="4"/>
      <c r="D267" s="4"/>
      <c r="E267" s="4"/>
      <c r="F267" s="5"/>
      <c r="G267" s="5"/>
      <c r="H267" s="6">
        <f>IF(F267="","",F267-N(G267))</f>
      </c>
      <c r="I267" s="7">
        <f>IF(OR(F267="",E267=""),"",IF(OR(D267="חשבונית מס",D267="חשבונית מס-קבלה"),N(G267)*IFERROR(VLOOKUP(E267,'שיעורי הכרה'!$A$2:$C$16,3,FALSE),1),0))</f>
      </c>
      <c r="J267" s="8">
        <f>IF(E267="","",IFERROR(VLOOKUP(E267,'שיעורי הכרה'!$A$2:$C$16,2,FALSE),1))</f>
      </c>
      <c r="K267" s="7">
        <f>IF(OR(H267="",J267=""),"",H267*J267)</f>
      </c>
      <c r="L267" s="4"/>
      <c r="M267" s="9">
        <f>IF(F267="","",IF(AND(OR(D267="חשבונית מס",D267="חשבונית מס-קבלה"),H267&gt;5000,L267=""),"חסר מספר הקצאה",IF(AND(N(G267)&gt;0,NOT(OR(D267="חשבונית מס",D267="חשבונית מס-קבלה"))),"המע״מ לא ניתן לקיזוז","")))</f>
      </c>
    </row>
    <row r="268" spans="1:13" x14ac:dyDescent="0.25">
      <c r="A268" s="3"/>
      <c r="B268" s="4"/>
      <c r="C268" s="4"/>
      <c r="D268" s="4"/>
      <c r="E268" s="4"/>
      <c r="F268" s="5"/>
      <c r="G268" s="5"/>
      <c r="H268" s="6">
        <f>IF(F268="","",F268-N(G268))</f>
      </c>
      <c r="I268" s="7">
        <f>IF(OR(F268="",E268=""),"",IF(OR(D268="חשבונית מס",D268="חשבונית מס-קבלה"),N(G268)*IFERROR(VLOOKUP(E268,'שיעורי הכרה'!$A$2:$C$16,3,FALSE),1),0))</f>
      </c>
      <c r="J268" s="8">
        <f>IF(E268="","",IFERROR(VLOOKUP(E268,'שיעורי הכרה'!$A$2:$C$16,2,FALSE),1))</f>
      </c>
      <c r="K268" s="7">
        <f>IF(OR(H268="",J268=""),"",H268*J268)</f>
      </c>
      <c r="L268" s="4"/>
      <c r="M268" s="9">
        <f>IF(F268="","",IF(AND(OR(D268="חשבונית מס",D268="חשבונית מס-קבלה"),H268&gt;5000,L268=""),"חסר מספר הקצאה",IF(AND(N(G268)&gt;0,NOT(OR(D268="חשבונית מס",D268="חשבונית מס-קבלה"))),"המע״מ לא ניתן לקיזוז","")))</f>
      </c>
    </row>
    <row r="269" spans="1:13" x14ac:dyDescent="0.25">
      <c r="A269" s="3"/>
      <c r="B269" s="4"/>
      <c r="C269" s="4"/>
      <c r="D269" s="4"/>
      <c r="E269" s="4"/>
      <c r="F269" s="5"/>
      <c r="G269" s="5"/>
      <c r="H269" s="6">
        <f>IF(F269="","",F269-N(G269))</f>
      </c>
      <c r="I269" s="7">
        <f>IF(OR(F269="",E269=""),"",IF(OR(D269="חשבונית מס",D269="חשבונית מס-קבלה"),N(G269)*IFERROR(VLOOKUP(E269,'שיעורי הכרה'!$A$2:$C$16,3,FALSE),1),0))</f>
      </c>
      <c r="J269" s="8">
        <f>IF(E269="","",IFERROR(VLOOKUP(E269,'שיעורי הכרה'!$A$2:$C$16,2,FALSE),1))</f>
      </c>
      <c r="K269" s="7">
        <f>IF(OR(H269="",J269=""),"",H269*J269)</f>
      </c>
      <c r="L269" s="4"/>
      <c r="M269" s="9">
        <f>IF(F269="","",IF(AND(OR(D269="חשבונית מס",D269="חשבונית מס-קבלה"),H269&gt;5000,L269=""),"חסר מספר הקצאה",IF(AND(N(G269)&gt;0,NOT(OR(D269="חשבונית מס",D269="חשבונית מס-קבלה"))),"המע״מ לא ניתן לקיזוז","")))</f>
      </c>
    </row>
    <row r="270" spans="1:13" x14ac:dyDescent="0.25">
      <c r="A270" s="3"/>
      <c r="B270" s="4"/>
      <c r="C270" s="4"/>
      <c r="D270" s="4"/>
      <c r="E270" s="4"/>
      <c r="F270" s="5"/>
      <c r="G270" s="5"/>
      <c r="H270" s="6">
        <f>IF(F270="","",F270-N(G270))</f>
      </c>
      <c r="I270" s="7">
        <f>IF(OR(F270="",E270=""),"",IF(OR(D270="חשבונית מס",D270="חשבונית מס-קבלה"),N(G270)*IFERROR(VLOOKUP(E270,'שיעורי הכרה'!$A$2:$C$16,3,FALSE),1),0))</f>
      </c>
      <c r="J270" s="8">
        <f>IF(E270="","",IFERROR(VLOOKUP(E270,'שיעורי הכרה'!$A$2:$C$16,2,FALSE),1))</f>
      </c>
      <c r="K270" s="7">
        <f>IF(OR(H270="",J270=""),"",H270*J270)</f>
      </c>
      <c r="L270" s="4"/>
      <c r="M270" s="9">
        <f>IF(F270="","",IF(AND(OR(D270="חשבונית מס",D270="חשבונית מס-קבלה"),H270&gt;5000,L270=""),"חסר מספר הקצאה",IF(AND(N(G270)&gt;0,NOT(OR(D270="חשבונית מס",D270="חשבונית מס-קבלה"))),"המע״מ לא ניתן לקיזוז","")))</f>
      </c>
    </row>
    <row r="271" spans="1:13" x14ac:dyDescent="0.25">
      <c r="A271" s="3"/>
      <c r="B271" s="4"/>
      <c r="C271" s="4"/>
      <c r="D271" s="4"/>
      <c r="E271" s="4"/>
      <c r="F271" s="5"/>
      <c r="G271" s="5"/>
      <c r="H271" s="6">
        <f>IF(F271="","",F271-N(G271))</f>
      </c>
      <c r="I271" s="7">
        <f>IF(OR(F271="",E271=""),"",IF(OR(D271="חשבונית מס",D271="חשבונית מס-קבלה"),N(G271)*IFERROR(VLOOKUP(E271,'שיעורי הכרה'!$A$2:$C$16,3,FALSE),1),0))</f>
      </c>
      <c r="J271" s="8">
        <f>IF(E271="","",IFERROR(VLOOKUP(E271,'שיעורי הכרה'!$A$2:$C$16,2,FALSE),1))</f>
      </c>
      <c r="K271" s="7">
        <f>IF(OR(H271="",J271=""),"",H271*J271)</f>
      </c>
      <c r="L271" s="4"/>
      <c r="M271" s="9">
        <f>IF(F271="","",IF(AND(OR(D271="חשבונית מס",D271="חשבונית מס-קבלה"),H271&gt;5000,L271=""),"חסר מספר הקצאה",IF(AND(N(G271)&gt;0,NOT(OR(D271="חשבונית מס",D271="חשבונית מס-קבלה"))),"המע״מ לא ניתן לקיזוז","")))</f>
      </c>
    </row>
    <row r="272" spans="1:13" x14ac:dyDescent="0.25">
      <c r="A272" s="3"/>
      <c r="B272" s="4"/>
      <c r="C272" s="4"/>
      <c r="D272" s="4"/>
      <c r="E272" s="4"/>
      <c r="F272" s="5"/>
      <c r="G272" s="5"/>
      <c r="H272" s="6">
        <f>IF(F272="","",F272-N(G272))</f>
      </c>
      <c r="I272" s="7">
        <f>IF(OR(F272="",E272=""),"",IF(OR(D272="חשבונית מס",D272="חשבונית מס-קבלה"),N(G272)*IFERROR(VLOOKUP(E272,'שיעורי הכרה'!$A$2:$C$16,3,FALSE),1),0))</f>
      </c>
      <c r="J272" s="8">
        <f>IF(E272="","",IFERROR(VLOOKUP(E272,'שיעורי הכרה'!$A$2:$C$16,2,FALSE),1))</f>
      </c>
      <c r="K272" s="7">
        <f>IF(OR(H272="",J272=""),"",H272*J272)</f>
      </c>
      <c r="L272" s="4"/>
      <c r="M272" s="9">
        <f>IF(F272="","",IF(AND(OR(D272="חשבונית מס",D272="חשבונית מס-קבלה"),H272&gt;5000,L272=""),"חסר מספר הקצאה",IF(AND(N(G272)&gt;0,NOT(OR(D272="חשבונית מס",D272="חשבונית מס-קבלה"))),"המע״מ לא ניתן לקיזוז","")))</f>
      </c>
    </row>
    <row r="273" spans="1:13" x14ac:dyDescent="0.25">
      <c r="A273" s="3"/>
      <c r="B273" s="4"/>
      <c r="C273" s="4"/>
      <c r="D273" s="4"/>
      <c r="E273" s="4"/>
      <c r="F273" s="5"/>
      <c r="G273" s="5"/>
      <c r="H273" s="6">
        <f>IF(F273="","",F273-N(G273))</f>
      </c>
      <c r="I273" s="7">
        <f>IF(OR(F273="",E273=""),"",IF(OR(D273="חשבונית מס",D273="חשבונית מס-קבלה"),N(G273)*IFERROR(VLOOKUP(E273,'שיעורי הכרה'!$A$2:$C$16,3,FALSE),1),0))</f>
      </c>
      <c r="J273" s="8">
        <f>IF(E273="","",IFERROR(VLOOKUP(E273,'שיעורי הכרה'!$A$2:$C$16,2,FALSE),1))</f>
      </c>
      <c r="K273" s="7">
        <f>IF(OR(H273="",J273=""),"",H273*J273)</f>
      </c>
      <c r="L273" s="4"/>
      <c r="M273" s="9">
        <f>IF(F273="","",IF(AND(OR(D273="חשבונית מס",D273="חשבונית מס-קבלה"),H273&gt;5000,L273=""),"חסר מספר הקצאה",IF(AND(N(G273)&gt;0,NOT(OR(D273="חשבונית מס",D273="חשבונית מס-קבלה"))),"המע״מ לא ניתן לקיזוז","")))</f>
      </c>
    </row>
    <row r="274" spans="1:13" x14ac:dyDescent="0.25">
      <c r="A274" s="3"/>
      <c r="B274" s="4"/>
      <c r="C274" s="4"/>
      <c r="D274" s="4"/>
      <c r="E274" s="4"/>
      <c r="F274" s="5"/>
      <c r="G274" s="5"/>
      <c r="H274" s="6">
        <f>IF(F274="","",F274-N(G274))</f>
      </c>
      <c r="I274" s="7">
        <f>IF(OR(F274="",E274=""),"",IF(OR(D274="חשבונית מס",D274="חשבונית מס-קבלה"),N(G274)*IFERROR(VLOOKUP(E274,'שיעורי הכרה'!$A$2:$C$16,3,FALSE),1),0))</f>
      </c>
      <c r="J274" s="8">
        <f>IF(E274="","",IFERROR(VLOOKUP(E274,'שיעורי הכרה'!$A$2:$C$16,2,FALSE),1))</f>
      </c>
      <c r="K274" s="7">
        <f>IF(OR(H274="",J274=""),"",H274*J274)</f>
      </c>
      <c r="L274" s="4"/>
      <c r="M274" s="9">
        <f>IF(F274="","",IF(AND(OR(D274="חשבונית מס",D274="חשבונית מס-קבלה"),H274&gt;5000,L274=""),"חסר מספר הקצאה",IF(AND(N(G274)&gt;0,NOT(OR(D274="חשבונית מס",D274="חשבונית מס-קבלה"))),"המע״מ לא ניתן לקיזוז","")))</f>
      </c>
    </row>
    <row r="275" spans="1:13" x14ac:dyDescent="0.25">
      <c r="A275" s="3"/>
      <c r="B275" s="4"/>
      <c r="C275" s="4"/>
      <c r="D275" s="4"/>
      <c r="E275" s="4"/>
      <c r="F275" s="5"/>
      <c r="G275" s="5"/>
      <c r="H275" s="6">
        <f>IF(F275="","",F275-N(G275))</f>
      </c>
      <c r="I275" s="7">
        <f>IF(OR(F275="",E275=""),"",IF(OR(D275="חשבונית מס",D275="חשבונית מס-קבלה"),N(G275)*IFERROR(VLOOKUP(E275,'שיעורי הכרה'!$A$2:$C$16,3,FALSE),1),0))</f>
      </c>
      <c r="J275" s="8">
        <f>IF(E275="","",IFERROR(VLOOKUP(E275,'שיעורי הכרה'!$A$2:$C$16,2,FALSE),1))</f>
      </c>
      <c r="K275" s="7">
        <f>IF(OR(H275="",J275=""),"",H275*J275)</f>
      </c>
      <c r="L275" s="4"/>
      <c r="M275" s="9">
        <f>IF(F275="","",IF(AND(OR(D275="חשבונית מס",D275="חשבונית מס-קבלה"),H275&gt;5000,L275=""),"חסר מספר הקצאה",IF(AND(N(G275)&gt;0,NOT(OR(D275="חשבונית מס",D275="חשבונית מס-קבלה"))),"המע״מ לא ניתן לקיזוז","")))</f>
      </c>
    </row>
    <row r="276" spans="1:13" x14ac:dyDescent="0.25">
      <c r="A276" s="3"/>
      <c r="B276" s="4"/>
      <c r="C276" s="4"/>
      <c r="D276" s="4"/>
      <c r="E276" s="4"/>
      <c r="F276" s="5"/>
      <c r="G276" s="5"/>
      <c r="H276" s="6">
        <f>IF(F276="","",F276-N(G276))</f>
      </c>
      <c r="I276" s="7">
        <f>IF(OR(F276="",E276=""),"",IF(OR(D276="חשבונית מס",D276="חשבונית מס-קבלה"),N(G276)*IFERROR(VLOOKUP(E276,'שיעורי הכרה'!$A$2:$C$16,3,FALSE),1),0))</f>
      </c>
      <c r="J276" s="8">
        <f>IF(E276="","",IFERROR(VLOOKUP(E276,'שיעורי הכרה'!$A$2:$C$16,2,FALSE),1))</f>
      </c>
      <c r="K276" s="7">
        <f>IF(OR(H276="",J276=""),"",H276*J276)</f>
      </c>
      <c r="L276" s="4"/>
      <c r="M276" s="9">
        <f>IF(F276="","",IF(AND(OR(D276="חשבונית מס",D276="חשבונית מס-קבלה"),H276&gt;5000,L276=""),"חסר מספר הקצאה",IF(AND(N(G276)&gt;0,NOT(OR(D276="חשבונית מס",D276="חשבונית מס-קבלה"))),"המע״מ לא ניתן לקיזוז","")))</f>
      </c>
    </row>
    <row r="277" spans="1:13" x14ac:dyDescent="0.25">
      <c r="A277" s="3"/>
      <c r="B277" s="4"/>
      <c r="C277" s="4"/>
      <c r="D277" s="4"/>
      <c r="E277" s="4"/>
      <c r="F277" s="5"/>
      <c r="G277" s="5"/>
      <c r="H277" s="6">
        <f>IF(F277="","",F277-N(G277))</f>
      </c>
      <c r="I277" s="7">
        <f>IF(OR(F277="",E277=""),"",IF(OR(D277="חשבונית מס",D277="חשבונית מס-קבלה"),N(G277)*IFERROR(VLOOKUP(E277,'שיעורי הכרה'!$A$2:$C$16,3,FALSE),1),0))</f>
      </c>
      <c r="J277" s="8">
        <f>IF(E277="","",IFERROR(VLOOKUP(E277,'שיעורי הכרה'!$A$2:$C$16,2,FALSE),1))</f>
      </c>
      <c r="K277" s="7">
        <f>IF(OR(H277="",J277=""),"",H277*J277)</f>
      </c>
      <c r="L277" s="4"/>
      <c r="M277" s="9">
        <f>IF(F277="","",IF(AND(OR(D277="חשבונית מס",D277="חשבונית מס-קבלה"),H277&gt;5000,L277=""),"חסר מספר הקצאה",IF(AND(N(G277)&gt;0,NOT(OR(D277="חשבונית מס",D277="חשבונית מס-קבלה"))),"המע״מ לא ניתן לקיזוז","")))</f>
      </c>
    </row>
    <row r="278" spans="1:13" x14ac:dyDescent="0.25">
      <c r="A278" s="3"/>
      <c r="B278" s="4"/>
      <c r="C278" s="4"/>
      <c r="D278" s="4"/>
      <c r="E278" s="4"/>
      <c r="F278" s="5"/>
      <c r="G278" s="5"/>
      <c r="H278" s="6">
        <f>IF(F278="","",F278-N(G278))</f>
      </c>
      <c r="I278" s="7">
        <f>IF(OR(F278="",E278=""),"",IF(OR(D278="חשבונית מס",D278="חשבונית מס-קבלה"),N(G278)*IFERROR(VLOOKUP(E278,'שיעורי הכרה'!$A$2:$C$16,3,FALSE),1),0))</f>
      </c>
      <c r="J278" s="8">
        <f>IF(E278="","",IFERROR(VLOOKUP(E278,'שיעורי הכרה'!$A$2:$C$16,2,FALSE),1))</f>
      </c>
      <c r="K278" s="7">
        <f>IF(OR(H278="",J278=""),"",H278*J278)</f>
      </c>
      <c r="L278" s="4"/>
      <c r="M278" s="9">
        <f>IF(F278="","",IF(AND(OR(D278="חשבונית מס",D278="חשבונית מס-קבלה"),H278&gt;5000,L278=""),"חסר מספר הקצאה",IF(AND(N(G278)&gt;0,NOT(OR(D278="חשבונית מס",D278="חשבונית מס-קבלה"))),"המע״מ לא ניתן לקיזוז","")))</f>
      </c>
    </row>
    <row r="279" spans="1:13" x14ac:dyDescent="0.25">
      <c r="A279" s="3"/>
      <c r="B279" s="4"/>
      <c r="C279" s="4"/>
      <c r="D279" s="4"/>
      <c r="E279" s="4"/>
      <c r="F279" s="5"/>
      <c r="G279" s="5"/>
      <c r="H279" s="6">
        <f>IF(F279="","",F279-N(G279))</f>
      </c>
      <c r="I279" s="7">
        <f>IF(OR(F279="",E279=""),"",IF(OR(D279="חשבונית מס",D279="חשבונית מס-קבלה"),N(G279)*IFERROR(VLOOKUP(E279,'שיעורי הכרה'!$A$2:$C$16,3,FALSE),1),0))</f>
      </c>
      <c r="J279" s="8">
        <f>IF(E279="","",IFERROR(VLOOKUP(E279,'שיעורי הכרה'!$A$2:$C$16,2,FALSE),1))</f>
      </c>
      <c r="K279" s="7">
        <f>IF(OR(H279="",J279=""),"",H279*J279)</f>
      </c>
      <c r="L279" s="4"/>
      <c r="M279" s="9">
        <f>IF(F279="","",IF(AND(OR(D279="חשבונית מס",D279="חשבונית מס-קבלה"),H279&gt;5000,L279=""),"חסר מספר הקצאה",IF(AND(N(G279)&gt;0,NOT(OR(D279="חשבונית מס",D279="חשבונית מס-קבלה"))),"המע״מ לא ניתן לקיזוז","")))</f>
      </c>
    </row>
    <row r="280" spans="1:13" x14ac:dyDescent="0.25">
      <c r="A280" s="3"/>
      <c r="B280" s="4"/>
      <c r="C280" s="4"/>
      <c r="D280" s="4"/>
      <c r="E280" s="4"/>
      <c r="F280" s="5"/>
      <c r="G280" s="5"/>
      <c r="H280" s="6">
        <f>IF(F280="","",F280-N(G280))</f>
      </c>
      <c r="I280" s="7">
        <f>IF(OR(F280="",E280=""),"",IF(OR(D280="חשבונית מס",D280="חשבונית מס-קבלה"),N(G280)*IFERROR(VLOOKUP(E280,'שיעורי הכרה'!$A$2:$C$16,3,FALSE),1),0))</f>
      </c>
      <c r="J280" s="8">
        <f>IF(E280="","",IFERROR(VLOOKUP(E280,'שיעורי הכרה'!$A$2:$C$16,2,FALSE),1))</f>
      </c>
      <c r="K280" s="7">
        <f>IF(OR(H280="",J280=""),"",H280*J280)</f>
      </c>
      <c r="L280" s="4"/>
      <c r="M280" s="9">
        <f>IF(F280="","",IF(AND(OR(D280="חשבונית מס",D280="חשבונית מס-קבלה"),H280&gt;5000,L280=""),"חסר מספר הקצאה",IF(AND(N(G280)&gt;0,NOT(OR(D280="חשבונית מס",D280="חשבונית מס-קבלה"))),"המע״מ לא ניתן לקיזוז","")))</f>
      </c>
    </row>
    <row r="281" spans="1:13" x14ac:dyDescent="0.25">
      <c r="A281" s="3"/>
      <c r="B281" s="4"/>
      <c r="C281" s="4"/>
      <c r="D281" s="4"/>
      <c r="E281" s="4"/>
      <c r="F281" s="5"/>
      <c r="G281" s="5"/>
      <c r="H281" s="6">
        <f>IF(F281="","",F281-N(G281))</f>
      </c>
      <c r="I281" s="7">
        <f>IF(OR(F281="",E281=""),"",IF(OR(D281="חשבונית מס",D281="חשבונית מס-קבלה"),N(G281)*IFERROR(VLOOKUP(E281,'שיעורי הכרה'!$A$2:$C$16,3,FALSE),1),0))</f>
      </c>
      <c r="J281" s="8">
        <f>IF(E281="","",IFERROR(VLOOKUP(E281,'שיעורי הכרה'!$A$2:$C$16,2,FALSE),1))</f>
      </c>
      <c r="K281" s="7">
        <f>IF(OR(H281="",J281=""),"",H281*J281)</f>
      </c>
      <c r="L281" s="4"/>
      <c r="M281" s="9">
        <f>IF(F281="","",IF(AND(OR(D281="חשבונית מס",D281="חשבונית מס-קבלה"),H281&gt;5000,L281=""),"חסר מספר הקצאה",IF(AND(N(G281)&gt;0,NOT(OR(D281="חשבונית מס",D281="חשבונית מס-קבלה"))),"המע״מ לא ניתן לקיזוז","")))</f>
      </c>
    </row>
    <row r="282" spans="1:13" x14ac:dyDescent="0.25">
      <c r="A282" s="3"/>
      <c r="B282" s="4"/>
      <c r="C282" s="4"/>
      <c r="D282" s="4"/>
      <c r="E282" s="4"/>
      <c r="F282" s="5"/>
      <c r="G282" s="5"/>
      <c r="H282" s="6">
        <f>IF(F282="","",F282-N(G282))</f>
      </c>
      <c r="I282" s="7">
        <f>IF(OR(F282="",E282=""),"",IF(OR(D282="חשבונית מס",D282="חשבונית מס-קבלה"),N(G282)*IFERROR(VLOOKUP(E282,'שיעורי הכרה'!$A$2:$C$16,3,FALSE),1),0))</f>
      </c>
      <c r="J282" s="8">
        <f>IF(E282="","",IFERROR(VLOOKUP(E282,'שיעורי הכרה'!$A$2:$C$16,2,FALSE),1))</f>
      </c>
      <c r="K282" s="7">
        <f>IF(OR(H282="",J282=""),"",H282*J282)</f>
      </c>
      <c r="L282" s="4"/>
      <c r="M282" s="9">
        <f>IF(F282="","",IF(AND(OR(D282="חשבונית מס",D282="חשבונית מס-קבלה"),H282&gt;5000,L282=""),"חסר מספר הקצאה",IF(AND(N(G282)&gt;0,NOT(OR(D282="חשבונית מס",D282="חשבונית מס-קבלה"))),"המע״מ לא ניתן לקיזוז","")))</f>
      </c>
    </row>
    <row r="283" spans="1:13" x14ac:dyDescent="0.25">
      <c r="A283" s="3"/>
      <c r="B283" s="4"/>
      <c r="C283" s="4"/>
      <c r="D283" s="4"/>
      <c r="E283" s="4"/>
      <c r="F283" s="5"/>
      <c r="G283" s="5"/>
      <c r="H283" s="6">
        <f>IF(F283="","",F283-N(G283))</f>
      </c>
      <c r="I283" s="7">
        <f>IF(OR(F283="",E283=""),"",IF(OR(D283="חשבונית מס",D283="חשבונית מס-קבלה"),N(G283)*IFERROR(VLOOKUP(E283,'שיעורי הכרה'!$A$2:$C$16,3,FALSE),1),0))</f>
      </c>
      <c r="J283" s="8">
        <f>IF(E283="","",IFERROR(VLOOKUP(E283,'שיעורי הכרה'!$A$2:$C$16,2,FALSE),1))</f>
      </c>
      <c r="K283" s="7">
        <f>IF(OR(H283="",J283=""),"",H283*J283)</f>
      </c>
      <c r="L283" s="4"/>
      <c r="M283" s="9">
        <f>IF(F283="","",IF(AND(OR(D283="חשבונית מס",D283="חשבונית מס-קבלה"),H283&gt;5000,L283=""),"חסר מספר הקצאה",IF(AND(N(G283)&gt;0,NOT(OR(D283="חשבונית מס",D283="חשבונית מס-קבלה"))),"המע״מ לא ניתן לקיזוז","")))</f>
      </c>
    </row>
    <row r="284" spans="1:13" x14ac:dyDescent="0.25">
      <c r="A284" s="3"/>
      <c r="B284" s="4"/>
      <c r="C284" s="4"/>
      <c r="D284" s="4"/>
      <c r="E284" s="4"/>
      <c r="F284" s="5"/>
      <c r="G284" s="5"/>
      <c r="H284" s="6">
        <f>IF(F284="","",F284-N(G284))</f>
      </c>
      <c r="I284" s="7">
        <f>IF(OR(F284="",E284=""),"",IF(OR(D284="חשבונית מס",D284="חשבונית מס-קבלה"),N(G284)*IFERROR(VLOOKUP(E284,'שיעורי הכרה'!$A$2:$C$16,3,FALSE),1),0))</f>
      </c>
      <c r="J284" s="8">
        <f>IF(E284="","",IFERROR(VLOOKUP(E284,'שיעורי הכרה'!$A$2:$C$16,2,FALSE),1))</f>
      </c>
      <c r="K284" s="7">
        <f>IF(OR(H284="",J284=""),"",H284*J284)</f>
      </c>
      <c r="L284" s="4"/>
      <c r="M284" s="9">
        <f>IF(F284="","",IF(AND(OR(D284="חשבונית מס",D284="חשבונית מס-קבלה"),H284&gt;5000,L284=""),"חסר מספר הקצאה",IF(AND(N(G284)&gt;0,NOT(OR(D284="חשבונית מס",D284="חשבונית מס-קבלה"))),"המע״מ לא ניתן לקיזוז","")))</f>
      </c>
    </row>
    <row r="285" spans="1:13" x14ac:dyDescent="0.25">
      <c r="A285" s="3"/>
      <c r="B285" s="4"/>
      <c r="C285" s="4"/>
      <c r="D285" s="4"/>
      <c r="E285" s="4"/>
      <c r="F285" s="5"/>
      <c r="G285" s="5"/>
      <c r="H285" s="6">
        <f>IF(F285="","",F285-N(G285))</f>
      </c>
      <c r="I285" s="7">
        <f>IF(OR(F285="",E285=""),"",IF(OR(D285="חשבונית מס",D285="חשבונית מס-קבלה"),N(G285)*IFERROR(VLOOKUP(E285,'שיעורי הכרה'!$A$2:$C$16,3,FALSE),1),0))</f>
      </c>
      <c r="J285" s="8">
        <f>IF(E285="","",IFERROR(VLOOKUP(E285,'שיעורי הכרה'!$A$2:$C$16,2,FALSE),1))</f>
      </c>
      <c r="K285" s="7">
        <f>IF(OR(H285="",J285=""),"",H285*J285)</f>
      </c>
      <c r="L285" s="4"/>
      <c r="M285" s="9">
        <f>IF(F285="","",IF(AND(OR(D285="חשבונית מס",D285="חשבונית מס-קבלה"),H285&gt;5000,L285=""),"חסר מספר הקצאה",IF(AND(N(G285)&gt;0,NOT(OR(D285="חשבונית מס",D285="חשבונית מס-קבלה"))),"המע״מ לא ניתן לקיזוז","")))</f>
      </c>
    </row>
    <row r="286" spans="1:13" x14ac:dyDescent="0.25">
      <c r="A286" s="3"/>
      <c r="B286" s="4"/>
      <c r="C286" s="4"/>
      <c r="D286" s="4"/>
      <c r="E286" s="4"/>
      <c r="F286" s="5"/>
      <c r="G286" s="5"/>
      <c r="H286" s="6">
        <f>IF(F286="","",F286-N(G286))</f>
      </c>
      <c r="I286" s="7">
        <f>IF(OR(F286="",E286=""),"",IF(OR(D286="חשבונית מס",D286="חשבונית מס-קבלה"),N(G286)*IFERROR(VLOOKUP(E286,'שיעורי הכרה'!$A$2:$C$16,3,FALSE),1),0))</f>
      </c>
      <c r="J286" s="8">
        <f>IF(E286="","",IFERROR(VLOOKUP(E286,'שיעורי הכרה'!$A$2:$C$16,2,FALSE),1))</f>
      </c>
      <c r="K286" s="7">
        <f>IF(OR(H286="",J286=""),"",H286*J286)</f>
      </c>
      <c r="L286" s="4"/>
      <c r="M286" s="9">
        <f>IF(F286="","",IF(AND(OR(D286="חשבונית מס",D286="חשבונית מס-קבלה"),H286&gt;5000,L286=""),"חסר מספר הקצאה",IF(AND(N(G286)&gt;0,NOT(OR(D286="חשבונית מס",D286="חשבונית מס-קבלה"))),"המע״מ לא ניתן לקיזוז","")))</f>
      </c>
    </row>
    <row r="287" spans="1:13" x14ac:dyDescent="0.25">
      <c r="A287" s="3"/>
      <c r="B287" s="4"/>
      <c r="C287" s="4"/>
      <c r="D287" s="4"/>
      <c r="E287" s="4"/>
      <c r="F287" s="5"/>
      <c r="G287" s="5"/>
      <c r="H287" s="6">
        <f>IF(F287="","",F287-N(G287))</f>
      </c>
      <c r="I287" s="7">
        <f>IF(OR(F287="",E287=""),"",IF(OR(D287="חשבונית מס",D287="חשבונית מס-קבלה"),N(G287)*IFERROR(VLOOKUP(E287,'שיעורי הכרה'!$A$2:$C$16,3,FALSE),1),0))</f>
      </c>
      <c r="J287" s="8">
        <f>IF(E287="","",IFERROR(VLOOKUP(E287,'שיעורי הכרה'!$A$2:$C$16,2,FALSE),1))</f>
      </c>
      <c r="K287" s="7">
        <f>IF(OR(H287="",J287=""),"",H287*J287)</f>
      </c>
      <c r="L287" s="4"/>
      <c r="M287" s="9">
        <f>IF(F287="","",IF(AND(OR(D287="חשבונית מס",D287="חשבונית מס-קבלה"),H287&gt;5000,L287=""),"חסר מספר הקצאה",IF(AND(N(G287)&gt;0,NOT(OR(D287="חשבונית מס",D287="חשבונית מס-קבלה"))),"המע״מ לא ניתן לקיזוז","")))</f>
      </c>
    </row>
    <row r="288" spans="1:13" x14ac:dyDescent="0.25">
      <c r="A288" s="3"/>
      <c r="B288" s="4"/>
      <c r="C288" s="4"/>
      <c r="D288" s="4"/>
      <c r="E288" s="4"/>
      <c r="F288" s="5"/>
      <c r="G288" s="5"/>
      <c r="H288" s="6">
        <f>IF(F288="","",F288-N(G288))</f>
      </c>
      <c r="I288" s="7">
        <f>IF(OR(F288="",E288=""),"",IF(OR(D288="חשבונית מס",D288="חשבונית מס-קבלה"),N(G288)*IFERROR(VLOOKUP(E288,'שיעורי הכרה'!$A$2:$C$16,3,FALSE),1),0))</f>
      </c>
      <c r="J288" s="8">
        <f>IF(E288="","",IFERROR(VLOOKUP(E288,'שיעורי הכרה'!$A$2:$C$16,2,FALSE),1))</f>
      </c>
      <c r="K288" s="7">
        <f>IF(OR(H288="",J288=""),"",H288*J288)</f>
      </c>
      <c r="L288" s="4"/>
      <c r="M288" s="9">
        <f>IF(F288="","",IF(AND(OR(D288="חשבונית מס",D288="חשבונית מס-קבלה"),H288&gt;5000,L288=""),"חסר מספר הקצאה",IF(AND(N(G288)&gt;0,NOT(OR(D288="חשבונית מס",D288="חשבונית מס-קבלה"))),"המע״מ לא ניתן לקיזוז","")))</f>
      </c>
    </row>
    <row r="289" spans="1:13" x14ac:dyDescent="0.25">
      <c r="A289" s="3"/>
      <c r="B289" s="4"/>
      <c r="C289" s="4"/>
      <c r="D289" s="4"/>
      <c r="E289" s="4"/>
      <c r="F289" s="5"/>
      <c r="G289" s="5"/>
      <c r="H289" s="6">
        <f>IF(F289="","",F289-N(G289))</f>
      </c>
      <c r="I289" s="7">
        <f>IF(OR(F289="",E289=""),"",IF(OR(D289="חשבונית מס",D289="חשבונית מס-קבלה"),N(G289)*IFERROR(VLOOKUP(E289,'שיעורי הכרה'!$A$2:$C$16,3,FALSE),1),0))</f>
      </c>
      <c r="J289" s="8">
        <f>IF(E289="","",IFERROR(VLOOKUP(E289,'שיעורי הכרה'!$A$2:$C$16,2,FALSE),1))</f>
      </c>
      <c r="K289" s="7">
        <f>IF(OR(H289="",J289=""),"",H289*J289)</f>
      </c>
      <c r="L289" s="4"/>
      <c r="M289" s="9">
        <f>IF(F289="","",IF(AND(OR(D289="חשבונית מס",D289="חשבונית מס-קבלה"),H289&gt;5000,L289=""),"חסר מספר הקצאה",IF(AND(N(G289)&gt;0,NOT(OR(D289="חשבונית מס",D289="חשבונית מס-קבלה"))),"המע״מ לא ניתן לקיזוז","")))</f>
      </c>
    </row>
    <row r="290" spans="1:13" x14ac:dyDescent="0.25">
      <c r="A290" s="3"/>
      <c r="B290" s="4"/>
      <c r="C290" s="4"/>
      <c r="D290" s="4"/>
      <c r="E290" s="4"/>
      <c r="F290" s="5"/>
      <c r="G290" s="5"/>
      <c r="H290" s="6">
        <f>IF(F290="","",F290-N(G290))</f>
      </c>
      <c r="I290" s="7">
        <f>IF(OR(F290="",E290=""),"",IF(OR(D290="חשבונית מס",D290="חשבונית מס-קבלה"),N(G290)*IFERROR(VLOOKUP(E290,'שיעורי הכרה'!$A$2:$C$16,3,FALSE),1),0))</f>
      </c>
      <c r="J290" s="8">
        <f>IF(E290="","",IFERROR(VLOOKUP(E290,'שיעורי הכרה'!$A$2:$C$16,2,FALSE),1))</f>
      </c>
      <c r="K290" s="7">
        <f>IF(OR(H290="",J290=""),"",H290*J290)</f>
      </c>
      <c r="L290" s="4"/>
      <c r="M290" s="9">
        <f>IF(F290="","",IF(AND(OR(D290="חשבונית מס",D290="חשבונית מס-קבלה"),H290&gt;5000,L290=""),"חסר מספר הקצאה",IF(AND(N(G290)&gt;0,NOT(OR(D290="חשבונית מס",D290="חשבונית מס-קבלה"))),"המע״מ לא ניתן לקיזוז","")))</f>
      </c>
    </row>
    <row r="291" spans="1:13" x14ac:dyDescent="0.25">
      <c r="A291" s="3"/>
      <c r="B291" s="4"/>
      <c r="C291" s="4"/>
      <c r="D291" s="4"/>
      <c r="E291" s="4"/>
      <c r="F291" s="5"/>
      <c r="G291" s="5"/>
      <c r="H291" s="6">
        <f>IF(F291="","",F291-N(G291))</f>
      </c>
      <c r="I291" s="7">
        <f>IF(OR(F291="",E291=""),"",IF(OR(D291="חשבונית מס",D291="חשבונית מס-קבלה"),N(G291)*IFERROR(VLOOKUP(E291,'שיעורי הכרה'!$A$2:$C$16,3,FALSE),1),0))</f>
      </c>
      <c r="J291" s="8">
        <f>IF(E291="","",IFERROR(VLOOKUP(E291,'שיעורי הכרה'!$A$2:$C$16,2,FALSE),1))</f>
      </c>
      <c r="K291" s="7">
        <f>IF(OR(H291="",J291=""),"",H291*J291)</f>
      </c>
      <c r="L291" s="4"/>
      <c r="M291" s="9">
        <f>IF(F291="","",IF(AND(OR(D291="חשבונית מס",D291="חשבונית מס-קבלה"),H291&gt;5000,L291=""),"חסר מספר הקצאה",IF(AND(N(G291)&gt;0,NOT(OR(D291="חשבונית מס",D291="חשבונית מס-קבלה"))),"המע״מ לא ניתן לקיזוז","")))</f>
      </c>
    </row>
    <row r="292" spans="1:13" x14ac:dyDescent="0.25">
      <c r="A292" s="3"/>
      <c r="B292" s="4"/>
      <c r="C292" s="4"/>
      <c r="D292" s="4"/>
      <c r="E292" s="4"/>
      <c r="F292" s="5"/>
      <c r="G292" s="5"/>
      <c r="H292" s="6">
        <f>IF(F292="","",F292-N(G292))</f>
      </c>
      <c r="I292" s="7">
        <f>IF(OR(F292="",E292=""),"",IF(OR(D292="חשבונית מס",D292="חשבונית מס-קבלה"),N(G292)*IFERROR(VLOOKUP(E292,'שיעורי הכרה'!$A$2:$C$16,3,FALSE),1),0))</f>
      </c>
      <c r="J292" s="8">
        <f>IF(E292="","",IFERROR(VLOOKUP(E292,'שיעורי הכרה'!$A$2:$C$16,2,FALSE),1))</f>
      </c>
      <c r="K292" s="7">
        <f>IF(OR(H292="",J292=""),"",H292*J292)</f>
      </c>
      <c r="L292" s="4"/>
      <c r="M292" s="9">
        <f>IF(F292="","",IF(AND(OR(D292="חשבונית מס",D292="חשבונית מס-קבלה"),H292&gt;5000,L292=""),"חסר מספר הקצאה",IF(AND(N(G292)&gt;0,NOT(OR(D292="חשבונית מס",D292="חשבונית מס-קבלה"))),"המע״מ לא ניתן לקיזוז","")))</f>
      </c>
    </row>
    <row r="293" spans="1:13" x14ac:dyDescent="0.25">
      <c r="A293" s="3"/>
      <c r="B293" s="4"/>
      <c r="C293" s="4"/>
      <c r="D293" s="4"/>
      <c r="E293" s="4"/>
      <c r="F293" s="5"/>
      <c r="G293" s="5"/>
      <c r="H293" s="6">
        <f>IF(F293="","",F293-N(G293))</f>
      </c>
      <c r="I293" s="7">
        <f>IF(OR(F293="",E293=""),"",IF(OR(D293="חשבונית מס",D293="חשבונית מס-קבלה"),N(G293)*IFERROR(VLOOKUP(E293,'שיעורי הכרה'!$A$2:$C$16,3,FALSE),1),0))</f>
      </c>
      <c r="J293" s="8">
        <f>IF(E293="","",IFERROR(VLOOKUP(E293,'שיעורי הכרה'!$A$2:$C$16,2,FALSE),1))</f>
      </c>
      <c r="K293" s="7">
        <f>IF(OR(H293="",J293=""),"",H293*J293)</f>
      </c>
      <c r="L293" s="4"/>
      <c r="M293" s="9">
        <f>IF(F293="","",IF(AND(OR(D293="חשבונית מס",D293="חשבונית מס-קבלה"),H293&gt;5000,L293=""),"חסר מספר הקצאה",IF(AND(N(G293)&gt;0,NOT(OR(D293="חשבונית מס",D293="חשבונית מס-קבלה"))),"המע״מ לא ניתן לקיזוז","")))</f>
      </c>
    </row>
    <row r="294" spans="1:13" x14ac:dyDescent="0.25">
      <c r="A294" s="3"/>
      <c r="B294" s="4"/>
      <c r="C294" s="4"/>
      <c r="D294" s="4"/>
      <c r="E294" s="4"/>
      <c r="F294" s="5"/>
      <c r="G294" s="5"/>
      <c r="H294" s="6">
        <f>IF(F294="","",F294-N(G294))</f>
      </c>
      <c r="I294" s="7">
        <f>IF(OR(F294="",E294=""),"",IF(OR(D294="חשבונית מס",D294="חשבונית מס-קבלה"),N(G294)*IFERROR(VLOOKUP(E294,'שיעורי הכרה'!$A$2:$C$16,3,FALSE),1),0))</f>
      </c>
      <c r="J294" s="8">
        <f>IF(E294="","",IFERROR(VLOOKUP(E294,'שיעורי הכרה'!$A$2:$C$16,2,FALSE),1))</f>
      </c>
      <c r="K294" s="7">
        <f>IF(OR(H294="",J294=""),"",H294*J294)</f>
      </c>
      <c r="L294" s="4"/>
      <c r="M294" s="9">
        <f>IF(F294="","",IF(AND(OR(D294="חשבונית מס",D294="חשבונית מס-קבלה"),H294&gt;5000,L294=""),"חסר מספר הקצאה",IF(AND(N(G294)&gt;0,NOT(OR(D294="חשבונית מס",D294="חשבונית מס-קבלה"))),"המע״מ לא ניתן לקיזוז","")))</f>
      </c>
    </row>
    <row r="295" spans="1:13" x14ac:dyDescent="0.25">
      <c r="A295" s="3"/>
      <c r="B295" s="4"/>
      <c r="C295" s="4"/>
      <c r="D295" s="4"/>
      <c r="E295" s="4"/>
      <c r="F295" s="5"/>
      <c r="G295" s="5"/>
      <c r="H295" s="6">
        <f>IF(F295="","",F295-N(G295))</f>
      </c>
      <c r="I295" s="7">
        <f>IF(OR(F295="",E295=""),"",IF(OR(D295="חשבונית מס",D295="חשבונית מס-קבלה"),N(G295)*IFERROR(VLOOKUP(E295,'שיעורי הכרה'!$A$2:$C$16,3,FALSE),1),0))</f>
      </c>
      <c r="J295" s="8">
        <f>IF(E295="","",IFERROR(VLOOKUP(E295,'שיעורי הכרה'!$A$2:$C$16,2,FALSE),1))</f>
      </c>
      <c r="K295" s="7">
        <f>IF(OR(H295="",J295=""),"",H295*J295)</f>
      </c>
      <c r="L295" s="4"/>
      <c r="M295" s="9">
        <f>IF(F295="","",IF(AND(OR(D295="חשבונית מס",D295="חשבונית מס-קבלה"),H295&gt;5000,L295=""),"חסר מספר הקצאה",IF(AND(N(G295)&gt;0,NOT(OR(D295="חשבונית מס",D295="חשבונית מס-קבלה"))),"המע״מ לא ניתן לקיזוז","")))</f>
      </c>
    </row>
    <row r="296" spans="1:13" x14ac:dyDescent="0.25">
      <c r="A296" s="3"/>
      <c r="B296" s="4"/>
      <c r="C296" s="4"/>
      <c r="D296" s="4"/>
      <c r="E296" s="4"/>
      <c r="F296" s="5"/>
      <c r="G296" s="5"/>
      <c r="H296" s="6">
        <f>IF(F296="","",F296-N(G296))</f>
      </c>
      <c r="I296" s="7">
        <f>IF(OR(F296="",E296=""),"",IF(OR(D296="חשבונית מס",D296="חשבונית מס-קבלה"),N(G296)*IFERROR(VLOOKUP(E296,'שיעורי הכרה'!$A$2:$C$16,3,FALSE),1),0))</f>
      </c>
      <c r="J296" s="8">
        <f>IF(E296="","",IFERROR(VLOOKUP(E296,'שיעורי הכרה'!$A$2:$C$16,2,FALSE),1))</f>
      </c>
      <c r="K296" s="7">
        <f>IF(OR(H296="",J296=""),"",H296*J296)</f>
      </c>
      <c r="L296" s="4"/>
      <c r="M296" s="9">
        <f>IF(F296="","",IF(AND(OR(D296="חשבונית מס",D296="חשבונית מס-קבלה"),H296&gt;5000,L296=""),"חסר מספר הקצאה",IF(AND(N(G296)&gt;0,NOT(OR(D296="חשבונית מס",D296="חשבונית מס-קבלה"))),"המע״מ לא ניתן לקיזוז","")))</f>
      </c>
    </row>
    <row r="297" spans="1:13" x14ac:dyDescent="0.25">
      <c r="A297" s="3"/>
      <c r="B297" s="4"/>
      <c r="C297" s="4"/>
      <c r="D297" s="4"/>
      <c r="E297" s="4"/>
      <c r="F297" s="5"/>
      <c r="G297" s="5"/>
      <c r="H297" s="6">
        <f>IF(F297="","",F297-N(G297))</f>
      </c>
      <c r="I297" s="7">
        <f>IF(OR(F297="",E297=""),"",IF(OR(D297="חשבונית מס",D297="חשבונית מס-קבלה"),N(G297)*IFERROR(VLOOKUP(E297,'שיעורי הכרה'!$A$2:$C$16,3,FALSE),1),0))</f>
      </c>
      <c r="J297" s="8">
        <f>IF(E297="","",IFERROR(VLOOKUP(E297,'שיעורי הכרה'!$A$2:$C$16,2,FALSE),1))</f>
      </c>
      <c r="K297" s="7">
        <f>IF(OR(H297="",J297=""),"",H297*J297)</f>
      </c>
      <c r="L297" s="4"/>
      <c r="M297" s="9">
        <f>IF(F297="","",IF(AND(OR(D297="חשבונית מס",D297="חשבונית מס-קבלה"),H297&gt;5000,L297=""),"חסר מספר הקצאה",IF(AND(N(G297)&gt;0,NOT(OR(D297="חשבונית מס",D297="חשבונית מס-קבלה"))),"המע״מ לא ניתן לקיזוז","")))</f>
      </c>
    </row>
    <row r="298" spans="1:13" x14ac:dyDescent="0.25">
      <c r="A298" s="3"/>
      <c r="B298" s="4"/>
      <c r="C298" s="4"/>
      <c r="D298" s="4"/>
      <c r="E298" s="4"/>
      <c r="F298" s="5"/>
      <c r="G298" s="5"/>
      <c r="H298" s="6">
        <f>IF(F298="","",F298-N(G298))</f>
      </c>
      <c r="I298" s="7">
        <f>IF(OR(F298="",E298=""),"",IF(OR(D298="חשבונית מס",D298="חשבונית מס-קבלה"),N(G298)*IFERROR(VLOOKUP(E298,'שיעורי הכרה'!$A$2:$C$16,3,FALSE),1),0))</f>
      </c>
      <c r="J298" s="8">
        <f>IF(E298="","",IFERROR(VLOOKUP(E298,'שיעורי הכרה'!$A$2:$C$16,2,FALSE),1))</f>
      </c>
      <c r="K298" s="7">
        <f>IF(OR(H298="",J298=""),"",H298*J298)</f>
      </c>
      <c r="L298" s="4"/>
      <c r="M298" s="9">
        <f>IF(F298="","",IF(AND(OR(D298="חשבונית מס",D298="חשבונית מס-קבלה"),H298&gt;5000,L298=""),"חסר מספר הקצאה",IF(AND(N(G298)&gt;0,NOT(OR(D298="חשבונית מס",D298="חשבונית מס-קבלה"))),"המע״מ לא ניתן לקיזוז","")))</f>
      </c>
    </row>
    <row r="299" spans="1:13" x14ac:dyDescent="0.25">
      <c r="A299" s="3"/>
      <c r="B299" s="4"/>
      <c r="C299" s="4"/>
      <c r="D299" s="4"/>
      <c r="E299" s="4"/>
      <c r="F299" s="5"/>
      <c r="G299" s="5"/>
      <c r="H299" s="6">
        <f>IF(F299="","",F299-N(G299))</f>
      </c>
      <c r="I299" s="7">
        <f>IF(OR(F299="",E299=""),"",IF(OR(D299="חשבונית מס",D299="חשבונית מס-קבלה"),N(G299)*IFERROR(VLOOKUP(E299,'שיעורי הכרה'!$A$2:$C$16,3,FALSE),1),0))</f>
      </c>
      <c r="J299" s="8">
        <f>IF(E299="","",IFERROR(VLOOKUP(E299,'שיעורי הכרה'!$A$2:$C$16,2,FALSE),1))</f>
      </c>
      <c r="K299" s="7">
        <f>IF(OR(H299="",J299=""),"",H299*J299)</f>
      </c>
      <c r="L299" s="4"/>
      <c r="M299" s="9">
        <f>IF(F299="","",IF(AND(OR(D299="חשבונית מס",D299="חשבונית מס-קבלה"),H299&gt;5000,L299=""),"חסר מספר הקצאה",IF(AND(N(G299)&gt;0,NOT(OR(D299="חשבונית מס",D299="חשבונית מס-קבלה"))),"המע״מ לא ניתן לקיזוז","")))</f>
      </c>
    </row>
    <row r="300" spans="1:13" x14ac:dyDescent="0.25">
      <c r="A300" s="3"/>
      <c r="B300" s="4"/>
      <c r="C300" s="4"/>
      <c r="D300" s="4"/>
      <c r="E300" s="4"/>
      <c r="F300" s="5"/>
      <c r="G300" s="5"/>
      <c r="H300" s="6">
        <f>IF(F300="","",F300-N(G300))</f>
      </c>
      <c r="I300" s="7">
        <f>IF(OR(F300="",E300=""),"",IF(OR(D300="חשבונית מס",D300="חשבונית מס-קבלה"),N(G300)*IFERROR(VLOOKUP(E300,'שיעורי הכרה'!$A$2:$C$16,3,FALSE),1),0))</f>
      </c>
      <c r="J300" s="8">
        <f>IF(E300="","",IFERROR(VLOOKUP(E300,'שיעורי הכרה'!$A$2:$C$16,2,FALSE),1))</f>
      </c>
      <c r="K300" s="7">
        <f>IF(OR(H300="",J300=""),"",H300*J300)</f>
      </c>
      <c r="L300" s="4"/>
      <c r="M300" s="9">
        <f>IF(F300="","",IF(AND(OR(D300="חשבונית מס",D300="חשבונית מס-קבלה"),H300&gt;5000,L300=""),"חסר מספר הקצאה",IF(AND(N(G300)&gt;0,NOT(OR(D300="חשבונית מס",D300="חשבונית מס-קבלה"))),"המע״מ לא ניתן לקיזוז","")))</f>
      </c>
    </row>
    <row r="301" spans="1:13" x14ac:dyDescent="0.25">
      <c r="A301" s="3"/>
      <c r="B301" s="4"/>
      <c r="C301" s="4"/>
      <c r="D301" s="4"/>
      <c r="E301" s="4"/>
      <c r="F301" s="5"/>
      <c r="G301" s="5"/>
      <c r="H301" s="6">
        <f>IF(F301="","",F301-N(G301))</f>
      </c>
      <c r="I301" s="7">
        <f>IF(OR(F301="",E301=""),"",IF(OR(D301="חשבונית מס",D301="חשבונית מס-קבלה"),N(G301)*IFERROR(VLOOKUP(E301,'שיעורי הכרה'!$A$2:$C$16,3,FALSE),1),0))</f>
      </c>
      <c r="J301" s="8">
        <f>IF(E301="","",IFERROR(VLOOKUP(E301,'שיעורי הכרה'!$A$2:$C$16,2,FALSE),1))</f>
      </c>
      <c r="K301" s="7">
        <f>IF(OR(H301="",J301=""),"",H301*J301)</f>
      </c>
      <c r="L301" s="4"/>
      <c r="M301" s="9">
        <f>IF(F301="","",IF(AND(OR(D301="חשבונית מס",D301="חשבונית מס-קבלה"),H301&gt;5000,L301=""),"חסר מספר הקצאה",IF(AND(N(G301)&gt;0,NOT(OR(D301="חשבונית מס",D301="חשבונית מס-קבלה"))),"המע״מ לא ניתן לקיזוז","")))</f>
      </c>
    </row>
    <row r="302" spans="1:13" x14ac:dyDescent="0.25">
      <c r="A302" s="3"/>
      <c r="B302" s="4"/>
      <c r="C302" s="4"/>
      <c r="D302" s="4"/>
      <c r="E302" s="4"/>
      <c r="F302" s="5"/>
      <c r="G302" s="5"/>
      <c r="H302" s="6">
        <f>IF(F302="","",F302-N(G302))</f>
      </c>
      <c r="I302" s="7">
        <f>IF(OR(F302="",E302=""),"",IF(OR(D302="חשבונית מס",D302="חשבונית מס-קבלה"),N(G302)*IFERROR(VLOOKUP(E302,'שיעורי הכרה'!$A$2:$C$16,3,FALSE),1),0))</f>
      </c>
      <c r="J302" s="8">
        <f>IF(E302="","",IFERROR(VLOOKUP(E302,'שיעורי הכרה'!$A$2:$C$16,2,FALSE),1))</f>
      </c>
      <c r="K302" s="7">
        <f>IF(OR(H302="",J302=""),"",H302*J302)</f>
      </c>
      <c r="L302" s="4"/>
      <c r="M302" s="9">
        <f>IF(F302="","",IF(AND(OR(D302="חשבונית מס",D302="חשבונית מס-קבלה"),H302&gt;5000,L302=""),"חסר מספר הקצאה",IF(AND(N(G302)&gt;0,NOT(OR(D302="חשבונית מס",D302="חשבונית מס-קבלה"))),"המע״מ לא ניתן לקיזוז","")))</f>
      </c>
    </row>
    <row r="303" spans="1:13" x14ac:dyDescent="0.25">
      <c r="A303" s="3"/>
      <c r="B303" s="4"/>
      <c r="C303" s="4"/>
      <c r="D303" s="4"/>
      <c r="E303" s="4"/>
      <c r="F303" s="5"/>
      <c r="G303" s="5"/>
      <c r="H303" s="6">
        <f>IF(F303="","",F303-N(G303))</f>
      </c>
      <c r="I303" s="7">
        <f>IF(OR(F303="",E303=""),"",IF(OR(D303="חשבונית מס",D303="חשבונית מס-קבלה"),N(G303)*IFERROR(VLOOKUP(E303,'שיעורי הכרה'!$A$2:$C$16,3,FALSE),1),0))</f>
      </c>
      <c r="J303" s="8">
        <f>IF(E303="","",IFERROR(VLOOKUP(E303,'שיעורי הכרה'!$A$2:$C$16,2,FALSE),1))</f>
      </c>
      <c r="K303" s="7">
        <f>IF(OR(H303="",J303=""),"",H303*J303)</f>
      </c>
      <c r="L303" s="4"/>
      <c r="M303" s="9">
        <f>IF(F303="","",IF(AND(OR(D303="חשבונית מס",D303="חשבונית מס-קבלה"),H303&gt;5000,L303=""),"חסר מספר הקצאה",IF(AND(N(G303)&gt;0,NOT(OR(D303="חשבונית מס",D303="חשבונית מס-קבלה"))),"המע״מ לא ניתן לקיזוז","")))</f>
      </c>
    </row>
    <row r="304" spans="1:13" x14ac:dyDescent="0.25">
      <c r="A304" s="3"/>
      <c r="B304" s="4"/>
      <c r="C304" s="4"/>
      <c r="D304" s="4"/>
      <c r="E304" s="4"/>
      <c r="F304" s="5"/>
      <c r="G304" s="5"/>
      <c r="H304" s="6">
        <f>IF(F304="","",F304-N(G304))</f>
      </c>
      <c r="I304" s="7">
        <f>IF(OR(F304="",E304=""),"",IF(OR(D304="חשבונית מס",D304="חשבונית מס-קבלה"),N(G304)*IFERROR(VLOOKUP(E304,'שיעורי הכרה'!$A$2:$C$16,3,FALSE),1),0))</f>
      </c>
      <c r="J304" s="8">
        <f>IF(E304="","",IFERROR(VLOOKUP(E304,'שיעורי הכרה'!$A$2:$C$16,2,FALSE),1))</f>
      </c>
      <c r="K304" s="7">
        <f>IF(OR(H304="",J304=""),"",H304*J304)</f>
      </c>
      <c r="L304" s="4"/>
      <c r="M304" s="9">
        <f>IF(F304="","",IF(AND(OR(D304="חשבונית מס",D304="חשבונית מס-קבלה"),H304&gt;5000,L304=""),"חסר מספר הקצאה",IF(AND(N(G304)&gt;0,NOT(OR(D304="חשבונית מס",D304="חשבונית מס-קבלה"))),"המע״מ לא ניתן לקיזוז","")))</f>
      </c>
    </row>
    <row r="305" spans="1:13" x14ac:dyDescent="0.25">
      <c r="A305" s="3"/>
      <c r="B305" s="4"/>
      <c r="C305" s="4"/>
      <c r="D305" s="4"/>
      <c r="E305" s="4"/>
      <c r="F305" s="5"/>
      <c r="G305" s="5"/>
      <c r="H305" s="6">
        <f>IF(F305="","",F305-N(G305))</f>
      </c>
      <c r="I305" s="7">
        <f>IF(OR(F305="",E305=""),"",IF(OR(D305="חשבונית מס",D305="חשבונית מס-קבלה"),N(G305)*IFERROR(VLOOKUP(E305,'שיעורי הכרה'!$A$2:$C$16,3,FALSE),1),0))</f>
      </c>
      <c r="J305" s="8">
        <f>IF(E305="","",IFERROR(VLOOKUP(E305,'שיעורי הכרה'!$A$2:$C$16,2,FALSE),1))</f>
      </c>
      <c r="K305" s="7">
        <f>IF(OR(H305="",J305=""),"",H305*J305)</f>
      </c>
      <c r="L305" s="4"/>
      <c r="M305" s="9">
        <f>IF(F305="","",IF(AND(OR(D305="חשבונית מס",D305="חשבונית מס-קבלה"),H305&gt;5000,L305=""),"חסר מספר הקצאה",IF(AND(N(G305)&gt;0,NOT(OR(D305="חשבונית מס",D305="חשבונית מס-קבלה"))),"המע״מ לא ניתן לקיזוז","")))</f>
      </c>
    </row>
    <row r="306" spans="1:13" x14ac:dyDescent="0.25">
      <c r="A306" s="3"/>
      <c r="B306" s="4"/>
      <c r="C306" s="4"/>
      <c r="D306" s="4"/>
      <c r="E306" s="4"/>
      <c r="F306" s="5"/>
      <c r="G306" s="5"/>
      <c r="H306" s="6">
        <f>IF(F306="","",F306-N(G306))</f>
      </c>
      <c r="I306" s="7">
        <f>IF(OR(F306="",E306=""),"",IF(OR(D306="חשבונית מס",D306="חשבונית מס-קבלה"),N(G306)*IFERROR(VLOOKUP(E306,'שיעורי הכרה'!$A$2:$C$16,3,FALSE),1),0))</f>
      </c>
      <c r="J306" s="8">
        <f>IF(E306="","",IFERROR(VLOOKUP(E306,'שיעורי הכרה'!$A$2:$C$16,2,FALSE),1))</f>
      </c>
      <c r="K306" s="7">
        <f>IF(OR(H306="",J306=""),"",H306*J306)</f>
      </c>
      <c r="L306" s="4"/>
      <c r="M306" s="9">
        <f>IF(F306="","",IF(AND(OR(D306="חשבונית מס",D306="חשבונית מס-קבלה"),H306&gt;5000,L306=""),"חסר מספר הקצאה",IF(AND(N(G306)&gt;0,NOT(OR(D306="חשבונית מס",D306="חשבונית מס-קבלה"))),"המע״מ לא ניתן לקיזוז","")))</f>
      </c>
    </row>
    <row r="307" spans="1:13" x14ac:dyDescent="0.25">
      <c r="A307" s="3"/>
      <c r="B307" s="4"/>
      <c r="C307" s="4"/>
      <c r="D307" s="4"/>
      <c r="E307" s="4"/>
      <c r="F307" s="5"/>
      <c r="G307" s="5"/>
      <c r="H307" s="6">
        <f>IF(F307="","",F307-N(G307))</f>
      </c>
      <c r="I307" s="7">
        <f>IF(OR(F307="",E307=""),"",IF(OR(D307="חשבונית מס",D307="חשבונית מס-קבלה"),N(G307)*IFERROR(VLOOKUP(E307,'שיעורי הכרה'!$A$2:$C$16,3,FALSE),1),0))</f>
      </c>
      <c r="J307" s="8">
        <f>IF(E307="","",IFERROR(VLOOKUP(E307,'שיעורי הכרה'!$A$2:$C$16,2,FALSE),1))</f>
      </c>
      <c r="K307" s="7">
        <f>IF(OR(H307="",J307=""),"",H307*J307)</f>
      </c>
      <c r="L307" s="4"/>
      <c r="M307" s="9">
        <f>IF(F307="","",IF(AND(OR(D307="חשבונית מס",D307="חשבונית מס-קבלה"),H307&gt;5000,L307=""),"חסר מספר הקצאה",IF(AND(N(G307)&gt;0,NOT(OR(D307="חשבונית מס",D307="חשבונית מס-קבלה"))),"המע״מ לא ניתן לקיזוז","")))</f>
      </c>
    </row>
    <row r="308" spans="1:13" x14ac:dyDescent="0.25">
      <c r="A308" s="3"/>
      <c r="B308" s="4"/>
      <c r="C308" s="4"/>
      <c r="D308" s="4"/>
      <c r="E308" s="4"/>
      <c r="F308" s="5"/>
      <c r="G308" s="5"/>
      <c r="H308" s="6">
        <f>IF(F308="","",F308-N(G308))</f>
      </c>
      <c r="I308" s="7">
        <f>IF(OR(F308="",E308=""),"",IF(OR(D308="חשבונית מס",D308="חשבונית מס-קבלה"),N(G308)*IFERROR(VLOOKUP(E308,'שיעורי הכרה'!$A$2:$C$16,3,FALSE),1),0))</f>
      </c>
      <c r="J308" s="8">
        <f>IF(E308="","",IFERROR(VLOOKUP(E308,'שיעורי הכרה'!$A$2:$C$16,2,FALSE),1))</f>
      </c>
      <c r="K308" s="7">
        <f>IF(OR(H308="",J308=""),"",H308*J308)</f>
      </c>
      <c r="L308" s="4"/>
      <c r="M308" s="9">
        <f>IF(F308="","",IF(AND(OR(D308="חשבונית מס",D308="חשבונית מס-קבלה"),H308&gt;5000,L308=""),"חסר מספר הקצאה",IF(AND(N(G308)&gt;0,NOT(OR(D308="חשבונית מס",D308="חשבונית מס-קבלה"))),"המע״מ לא ניתן לקיזוז","")))</f>
      </c>
    </row>
    <row r="309" spans="1:13" x14ac:dyDescent="0.25">
      <c r="A309" s="3"/>
      <c r="B309" s="4"/>
      <c r="C309" s="4"/>
      <c r="D309" s="4"/>
      <c r="E309" s="4"/>
      <c r="F309" s="5"/>
      <c r="G309" s="5"/>
      <c r="H309" s="6">
        <f>IF(F309="","",F309-N(G309))</f>
      </c>
      <c r="I309" s="7">
        <f>IF(OR(F309="",E309=""),"",IF(OR(D309="חשבונית מס",D309="חשבונית מס-קבלה"),N(G309)*IFERROR(VLOOKUP(E309,'שיעורי הכרה'!$A$2:$C$16,3,FALSE),1),0))</f>
      </c>
      <c r="J309" s="8">
        <f>IF(E309="","",IFERROR(VLOOKUP(E309,'שיעורי הכרה'!$A$2:$C$16,2,FALSE),1))</f>
      </c>
      <c r="K309" s="7">
        <f>IF(OR(H309="",J309=""),"",H309*J309)</f>
      </c>
      <c r="L309" s="4"/>
      <c r="M309" s="9">
        <f>IF(F309="","",IF(AND(OR(D309="חשבונית מס",D309="חשבונית מס-קבלה"),H309&gt;5000,L309=""),"חסר מספר הקצאה",IF(AND(N(G309)&gt;0,NOT(OR(D309="חשבונית מס",D309="חשבונית מס-קבלה"))),"המע״מ לא ניתן לקיזוז","")))</f>
      </c>
    </row>
    <row r="310" spans="1:13" x14ac:dyDescent="0.25">
      <c r="A310" s="3"/>
      <c r="B310" s="4"/>
      <c r="C310" s="4"/>
      <c r="D310" s="4"/>
      <c r="E310" s="4"/>
      <c r="F310" s="5"/>
      <c r="G310" s="5"/>
      <c r="H310" s="6">
        <f>IF(F310="","",F310-N(G310))</f>
      </c>
      <c r="I310" s="7">
        <f>IF(OR(F310="",E310=""),"",IF(OR(D310="חשבונית מס",D310="חשבונית מס-קבלה"),N(G310)*IFERROR(VLOOKUP(E310,'שיעורי הכרה'!$A$2:$C$16,3,FALSE),1),0))</f>
      </c>
      <c r="J310" s="8">
        <f>IF(E310="","",IFERROR(VLOOKUP(E310,'שיעורי הכרה'!$A$2:$C$16,2,FALSE),1))</f>
      </c>
      <c r="K310" s="7">
        <f>IF(OR(H310="",J310=""),"",H310*J310)</f>
      </c>
      <c r="L310" s="4"/>
      <c r="M310" s="9">
        <f>IF(F310="","",IF(AND(OR(D310="חשבונית מס",D310="חשבונית מס-קבלה"),H310&gt;5000,L310=""),"חסר מספר הקצאה",IF(AND(N(G310)&gt;0,NOT(OR(D310="חשבונית מס",D310="חשבונית מס-קבלה"))),"המע״מ לא ניתן לקיזוז","")))</f>
      </c>
    </row>
    <row r="311" spans="1:13" x14ac:dyDescent="0.25">
      <c r="A311" s="3"/>
      <c r="B311" s="4"/>
      <c r="C311" s="4"/>
      <c r="D311" s="4"/>
      <c r="E311" s="4"/>
      <c r="F311" s="5"/>
      <c r="G311" s="5"/>
      <c r="H311" s="6">
        <f>IF(F311="","",F311-N(G311))</f>
      </c>
      <c r="I311" s="7">
        <f>IF(OR(F311="",E311=""),"",IF(OR(D311="חשבונית מס",D311="חשבונית מס-קבלה"),N(G311)*IFERROR(VLOOKUP(E311,'שיעורי הכרה'!$A$2:$C$16,3,FALSE),1),0))</f>
      </c>
      <c r="J311" s="8">
        <f>IF(E311="","",IFERROR(VLOOKUP(E311,'שיעורי הכרה'!$A$2:$C$16,2,FALSE),1))</f>
      </c>
      <c r="K311" s="7">
        <f>IF(OR(H311="",J311=""),"",H311*J311)</f>
      </c>
      <c r="L311" s="4"/>
      <c r="M311" s="9">
        <f>IF(F311="","",IF(AND(OR(D311="חשבונית מס",D311="חשבונית מס-קבלה"),H311&gt;5000,L311=""),"חסר מספר הקצאה",IF(AND(N(G311)&gt;0,NOT(OR(D311="חשבונית מס",D311="חשבונית מס-קבלה"))),"המע״מ לא ניתן לקיזוז","")))</f>
      </c>
    </row>
    <row r="312" spans="1:13" x14ac:dyDescent="0.25">
      <c r="A312" s="3"/>
      <c r="B312" s="4"/>
      <c r="C312" s="4"/>
      <c r="D312" s="4"/>
      <c r="E312" s="4"/>
      <c r="F312" s="5"/>
      <c r="G312" s="5"/>
      <c r="H312" s="6">
        <f>IF(F312="","",F312-N(G312))</f>
      </c>
      <c r="I312" s="7">
        <f>IF(OR(F312="",E312=""),"",IF(OR(D312="חשבונית מס",D312="חשבונית מס-קבלה"),N(G312)*IFERROR(VLOOKUP(E312,'שיעורי הכרה'!$A$2:$C$16,3,FALSE),1),0))</f>
      </c>
      <c r="J312" s="8">
        <f>IF(E312="","",IFERROR(VLOOKUP(E312,'שיעורי הכרה'!$A$2:$C$16,2,FALSE),1))</f>
      </c>
      <c r="K312" s="7">
        <f>IF(OR(H312="",J312=""),"",H312*J312)</f>
      </c>
      <c r="L312" s="4"/>
      <c r="M312" s="9">
        <f>IF(F312="","",IF(AND(OR(D312="חשבונית מס",D312="חשבונית מס-קבלה"),H312&gt;5000,L312=""),"חסר מספר הקצאה",IF(AND(N(G312)&gt;0,NOT(OR(D312="חשבונית מס",D312="חשבונית מס-קבלה"))),"המע״מ לא ניתן לקיזוז","")))</f>
      </c>
    </row>
    <row r="313" spans="1:13" x14ac:dyDescent="0.25">
      <c r="A313" s="3"/>
      <c r="B313" s="4"/>
      <c r="C313" s="4"/>
      <c r="D313" s="4"/>
      <c r="E313" s="4"/>
      <c r="F313" s="5"/>
      <c r="G313" s="5"/>
      <c r="H313" s="6">
        <f>IF(F313="","",F313-N(G313))</f>
      </c>
      <c r="I313" s="7">
        <f>IF(OR(F313="",E313=""),"",IF(OR(D313="חשבונית מס",D313="חשבונית מס-קבלה"),N(G313)*IFERROR(VLOOKUP(E313,'שיעורי הכרה'!$A$2:$C$16,3,FALSE),1),0))</f>
      </c>
      <c r="J313" s="8">
        <f>IF(E313="","",IFERROR(VLOOKUP(E313,'שיעורי הכרה'!$A$2:$C$16,2,FALSE),1))</f>
      </c>
      <c r="K313" s="7">
        <f>IF(OR(H313="",J313=""),"",H313*J313)</f>
      </c>
      <c r="L313" s="4"/>
      <c r="M313" s="9">
        <f>IF(F313="","",IF(AND(OR(D313="חשבונית מס",D313="חשבונית מס-קבלה"),H313&gt;5000,L313=""),"חסר מספר הקצאה",IF(AND(N(G313)&gt;0,NOT(OR(D313="חשבונית מס",D313="חשבונית מס-קבלה"))),"המע״מ לא ניתן לקיזוז","")))</f>
      </c>
    </row>
    <row r="314" spans="1:13" x14ac:dyDescent="0.25">
      <c r="A314" s="3"/>
      <c r="B314" s="4"/>
      <c r="C314" s="4"/>
      <c r="D314" s="4"/>
      <c r="E314" s="4"/>
      <c r="F314" s="5"/>
      <c r="G314" s="5"/>
      <c r="H314" s="6">
        <f>IF(F314="","",F314-N(G314))</f>
      </c>
      <c r="I314" s="7">
        <f>IF(OR(F314="",E314=""),"",IF(OR(D314="חשבונית מס",D314="חשבונית מס-קבלה"),N(G314)*IFERROR(VLOOKUP(E314,'שיעורי הכרה'!$A$2:$C$16,3,FALSE),1),0))</f>
      </c>
      <c r="J314" s="8">
        <f>IF(E314="","",IFERROR(VLOOKUP(E314,'שיעורי הכרה'!$A$2:$C$16,2,FALSE),1))</f>
      </c>
      <c r="K314" s="7">
        <f>IF(OR(H314="",J314=""),"",H314*J314)</f>
      </c>
      <c r="L314" s="4"/>
      <c r="M314" s="9">
        <f>IF(F314="","",IF(AND(OR(D314="חשבונית מס",D314="חשבונית מס-קבלה"),H314&gt;5000,L314=""),"חסר מספר הקצאה",IF(AND(N(G314)&gt;0,NOT(OR(D314="חשבונית מס",D314="חשבונית מס-קבלה"))),"המע״מ לא ניתן לקיזוז","")))</f>
      </c>
    </row>
    <row r="315" spans="1:13" x14ac:dyDescent="0.25">
      <c r="A315" s="3"/>
      <c r="B315" s="4"/>
      <c r="C315" s="4"/>
      <c r="D315" s="4"/>
      <c r="E315" s="4"/>
      <c r="F315" s="5"/>
      <c r="G315" s="5"/>
      <c r="H315" s="6">
        <f>IF(F315="","",F315-N(G315))</f>
      </c>
      <c r="I315" s="7">
        <f>IF(OR(F315="",E315=""),"",IF(OR(D315="חשבונית מס",D315="חשבונית מס-קבלה"),N(G315)*IFERROR(VLOOKUP(E315,'שיעורי הכרה'!$A$2:$C$16,3,FALSE),1),0))</f>
      </c>
      <c r="J315" s="8">
        <f>IF(E315="","",IFERROR(VLOOKUP(E315,'שיעורי הכרה'!$A$2:$C$16,2,FALSE),1))</f>
      </c>
      <c r="K315" s="7">
        <f>IF(OR(H315="",J315=""),"",H315*J315)</f>
      </c>
      <c r="L315" s="4"/>
      <c r="M315" s="9">
        <f>IF(F315="","",IF(AND(OR(D315="חשבונית מס",D315="חשבונית מס-קבלה"),H315&gt;5000,L315=""),"חסר מספר הקצאה",IF(AND(N(G315)&gt;0,NOT(OR(D315="חשבונית מס",D315="חשבונית מס-קבלה"))),"המע״מ לא ניתן לקיזוז","")))</f>
      </c>
    </row>
    <row r="316" spans="1:13" x14ac:dyDescent="0.25">
      <c r="A316" s="3"/>
      <c r="B316" s="4"/>
      <c r="C316" s="4"/>
      <c r="D316" s="4"/>
      <c r="E316" s="4"/>
      <c r="F316" s="5"/>
      <c r="G316" s="5"/>
      <c r="H316" s="6">
        <f>IF(F316="","",F316-N(G316))</f>
      </c>
      <c r="I316" s="7">
        <f>IF(OR(F316="",E316=""),"",IF(OR(D316="חשבונית מס",D316="חשבונית מס-קבלה"),N(G316)*IFERROR(VLOOKUP(E316,'שיעורי הכרה'!$A$2:$C$16,3,FALSE),1),0))</f>
      </c>
      <c r="J316" s="8">
        <f>IF(E316="","",IFERROR(VLOOKUP(E316,'שיעורי הכרה'!$A$2:$C$16,2,FALSE),1))</f>
      </c>
      <c r="K316" s="7">
        <f>IF(OR(H316="",J316=""),"",H316*J316)</f>
      </c>
      <c r="L316" s="4"/>
      <c r="M316" s="9">
        <f>IF(F316="","",IF(AND(OR(D316="חשבונית מס",D316="חשבונית מס-קבלה"),H316&gt;5000,L316=""),"חסר מספר הקצאה",IF(AND(N(G316)&gt;0,NOT(OR(D316="חשבונית מס",D316="חשבונית מס-קבלה"))),"המע״מ לא ניתן לקיזוז","")))</f>
      </c>
    </row>
    <row r="317" spans="1:13" x14ac:dyDescent="0.25">
      <c r="A317" s="3"/>
      <c r="B317" s="4"/>
      <c r="C317" s="4"/>
      <c r="D317" s="4"/>
      <c r="E317" s="4"/>
      <c r="F317" s="5"/>
      <c r="G317" s="5"/>
      <c r="H317" s="6">
        <f>IF(F317="","",F317-N(G317))</f>
      </c>
      <c r="I317" s="7">
        <f>IF(OR(F317="",E317=""),"",IF(OR(D317="חשבונית מס",D317="חשבונית מס-קבלה"),N(G317)*IFERROR(VLOOKUP(E317,'שיעורי הכרה'!$A$2:$C$16,3,FALSE),1),0))</f>
      </c>
      <c r="J317" s="8">
        <f>IF(E317="","",IFERROR(VLOOKUP(E317,'שיעורי הכרה'!$A$2:$C$16,2,FALSE),1))</f>
      </c>
      <c r="K317" s="7">
        <f>IF(OR(H317="",J317=""),"",H317*J317)</f>
      </c>
      <c r="L317" s="4"/>
      <c r="M317" s="9">
        <f>IF(F317="","",IF(AND(OR(D317="חשבונית מס",D317="חשבונית מס-קבלה"),H317&gt;5000,L317=""),"חסר מספר הקצאה",IF(AND(N(G317)&gt;0,NOT(OR(D317="חשבונית מס",D317="חשבונית מס-קבלה"))),"המע״מ לא ניתן לקיזוז","")))</f>
      </c>
    </row>
    <row r="318" spans="1:13" x14ac:dyDescent="0.25">
      <c r="A318" s="3"/>
      <c r="B318" s="4"/>
      <c r="C318" s="4"/>
      <c r="D318" s="4"/>
      <c r="E318" s="4"/>
      <c r="F318" s="5"/>
      <c r="G318" s="5"/>
      <c r="H318" s="6">
        <f>IF(F318="","",F318-N(G318))</f>
      </c>
      <c r="I318" s="7">
        <f>IF(OR(F318="",E318=""),"",IF(OR(D318="חשבונית מס",D318="חשבונית מס-קבלה"),N(G318)*IFERROR(VLOOKUP(E318,'שיעורי הכרה'!$A$2:$C$16,3,FALSE),1),0))</f>
      </c>
      <c r="J318" s="8">
        <f>IF(E318="","",IFERROR(VLOOKUP(E318,'שיעורי הכרה'!$A$2:$C$16,2,FALSE),1))</f>
      </c>
      <c r="K318" s="7">
        <f>IF(OR(H318="",J318=""),"",H318*J318)</f>
      </c>
      <c r="L318" s="4"/>
      <c r="M318" s="9">
        <f>IF(F318="","",IF(AND(OR(D318="חשבונית מס",D318="חשבונית מס-קבלה"),H318&gt;5000,L318=""),"חסר מספר הקצאה",IF(AND(N(G318)&gt;0,NOT(OR(D318="חשבונית מס",D318="חשבונית מס-קבלה"))),"המע״מ לא ניתן לקיזוז","")))</f>
      </c>
    </row>
    <row r="319" spans="1:13" x14ac:dyDescent="0.25">
      <c r="A319" s="3"/>
      <c r="B319" s="4"/>
      <c r="C319" s="4"/>
      <c r="D319" s="4"/>
      <c r="E319" s="4"/>
      <c r="F319" s="5"/>
      <c r="G319" s="5"/>
      <c r="H319" s="6">
        <f>IF(F319="","",F319-N(G319))</f>
      </c>
      <c r="I319" s="7">
        <f>IF(OR(F319="",E319=""),"",IF(OR(D319="חשבונית מס",D319="חשבונית מס-קבלה"),N(G319)*IFERROR(VLOOKUP(E319,'שיעורי הכרה'!$A$2:$C$16,3,FALSE),1),0))</f>
      </c>
      <c r="J319" s="8">
        <f>IF(E319="","",IFERROR(VLOOKUP(E319,'שיעורי הכרה'!$A$2:$C$16,2,FALSE),1))</f>
      </c>
      <c r="K319" s="7">
        <f>IF(OR(H319="",J319=""),"",H319*J319)</f>
      </c>
      <c r="L319" s="4"/>
      <c r="M319" s="9">
        <f>IF(F319="","",IF(AND(OR(D319="חשבונית מס",D319="חשבונית מס-קבלה"),H319&gt;5000,L319=""),"חסר מספר הקצאה",IF(AND(N(G319)&gt;0,NOT(OR(D319="חשבונית מס",D319="חשבונית מס-קבלה"))),"המע״מ לא ניתן לקיזוז","")))</f>
      </c>
    </row>
    <row r="320" spans="1:13" x14ac:dyDescent="0.25">
      <c r="A320" s="3"/>
      <c r="B320" s="4"/>
      <c r="C320" s="4"/>
      <c r="D320" s="4"/>
      <c r="E320" s="4"/>
      <c r="F320" s="5"/>
      <c r="G320" s="5"/>
      <c r="H320" s="6">
        <f>IF(F320="","",F320-N(G320))</f>
      </c>
      <c r="I320" s="7">
        <f>IF(OR(F320="",E320=""),"",IF(OR(D320="חשבונית מס",D320="חשבונית מס-קבלה"),N(G320)*IFERROR(VLOOKUP(E320,'שיעורי הכרה'!$A$2:$C$16,3,FALSE),1),0))</f>
      </c>
      <c r="J320" s="8">
        <f>IF(E320="","",IFERROR(VLOOKUP(E320,'שיעורי הכרה'!$A$2:$C$16,2,FALSE),1))</f>
      </c>
      <c r="K320" s="7">
        <f>IF(OR(H320="",J320=""),"",H320*J320)</f>
      </c>
      <c r="L320" s="4"/>
      <c r="M320" s="9">
        <f>IF(F320="","",IF(AND(OR(D320="חשבונית מס",D320="חשבונית מס-קבלה"),H320&gt;5000,L320=""),"חסר מספר הקצאה",IF(AND(N(G320)&gt;0,NOT(OR(D320="חשבונית מס",D320="חשבונית מס-קבלה"))),"המע״מ לא ניתן לקיזוז","")))</f>
      </c>
    </row>
    <row r="321" spans="1:13" x14ac:dyDescent="0.25">
      <c r="A321" s="3"/>
      <c r="B321" s="4"/>
      <c r="C321" s="4"/>
      <c r="D321" s="4"/>
      <c r="E321" s="4"/>
      <c r="F321" s="5"/>
      <c r="G321" s="5"/>
      <c r="H321" s="6">
        <f>IF(F321="","",F321-N(G321))</f>
      </c>
      <c r="I321" s="7">
        <f>IF(OR(F321="",E321=""),"",IF(OR(D321="חשבונית מס",D321="חשבונית מס-קבלה"),N(G321)*IFERROR(VLOOKUP(E321,'שיעורי הכרה'!$A$2:$C$16,3,FALSE),1),0))</f>
      </c>
      <c r="J321" s="8">
        <f>IF(E321="","",IFERROR(VLOOKUP(E321,'שיעורי הכרה'!$A$2:$C$16,2,FALSE),1))</f>
      </c>
      <c r="K321" s="7">
        <f>IF(OR(H321="",J321=""),"",H321*J321)</f>
      </c>
      <c r="L321" s="4"/>
      <c r="M321" s="9">
        <f>IF(F321="","",IF(AND(OR(D321="חשבונית מס",D321="חשבונית מס-קבלה"),H321&gt;5000,L321=""),"חסר מספר הקצאה",IF(AND(N(G321)&gt;0,NOT(OR(D321="חשבונית מס",D321="חשבונית מס-קבלה"))),"המע״מ לא ניתן לקיזוז","")))</f>
      </c>
    </row>
    <row r="322" spans="1:13" x14ac:dyDescent="0.25">
      <c r="A322" s="3"/>
      <c r="B322" s="4"/>
      <c r="C322" s="4"/>
      <c r="D322" s="4"/>
      <c r="E322" s="4"/>
      <c r="F322" s="5"/>
      <c r="G322" s="5"/>
      <c r="H322" s="6">
        <f>IF(F322="","",F322-N(G322))</f>
      </c>
      <c r="I322" s="7">
        <f>IF(OR(F322="",E322=""),"",IF(OR(D322="חשבונית מס",D322="חשבונית מס-קבלה"),N(G322)*IFERROR(VLOOKUP(E322,'שיעורי הכרה'!$A$2:$C$16,3,FALSE),1),0))</f>
      </c>
      <c r="J322" s="8">
        <f>IF(E322="","",IFERROR(VLOOKUP(E322,'שיעורי הכרה'!$A$2:$C$16,2,FALSE),1))</f>
      </c>
      <c r="K322" s="7">
        <f>IF(OR(H322="",J322=""),"",H322*J322)</f>
      </c>
      <c r="L322" s="4"/>
      <c r="M322" s="9">
        <f>IF(F322="","",IF(AND(OR(D322="חשבונית מס",D322="חשבונית מס-קבלה"),H322&gt;5000,L322=""),"חסר מספר הקצאה",IF(AND(N(G322)&gt;0,NOT(OR(D322="חשבונית מס",D322="חשבונית מס-קבלה"))),"המע״מ לא ניתן לקיזוז","")))</f>
      </c>
    </row>
    <row r="323" spans="1:13" x14ac:dyDescent="0.25">
      <c r="A323" s="3"/>
      <c r="B323" s="4"/>
      <c r="C323" s="4"/>
      <c r="D323" s="4"/>
      <c r="E323" s="4"/>
      <c r="F323" s="5"/>
      <c r="G323" s="5"/>
      <c r="H323" s="6">
        <f>IF(F323="","",F323-N(G323))</f>
      </c>
      <c r="I323" s="7">
        <f>IF(OR(F323="",E323=""),"",IF(OR(D323="חשבונית מס",D323="חשבונית מס-קבלה"),N(G323)*IFERROR(VLOOKUP(E323,'שיעורי הכרה'!$A$2:$C$16,3,FALSE),1),0))</f>
      </c>
      <c r="J323" s="8">
        <f>IF(E323="","",IFERROR(VLOOKUP(E323,'שיעורי הכרה'!$A$2:$C$16,2,FALSE),1))</f>
      </c>
      <c r="K323" s="7">
        <f>IF(OR(H323="",J323=""),"",H323*J323)</f>
      </c>
      <c r="L323" s="4"/>
      <c r="M323" s="9">
        <f>IF(F323="","",IF(AND(OR(D323="חשבונית מס",D323="חשבונית מס-קבלה"),H323&gt;5000,L323=""),"חסר מספר הקצאה",IF(AND(N(G323)&gt;0,NOT(OR(D323="חשבונית מס",D323="חשבונית מס-קבלה"))),"המע״מ לא ניתן לקיזוז","")))</f>
      </c>
    </row>
    <row r="324" spans="1:13" x14ac:dyDescent="0.25">
      <c r="A324" s="3"/>
      <c r="B324" s="4"/>
      <c r="C324" s="4"/>
      <c r="D324" s="4"/>
      <c r="E324" s="4"/>
      <c r="F324" s="5"/>
      <c r="G324" s="5"/>
      <c r="H324" s="6">
        <f>IF(F324="","",F324-N(G324))</f>
      </c>
      <c r="I324" s="7">
        <f>IF(OR(F324="",E324=""),"",IF(OR(D324="חשבונית מס",D324="חשבונית מס-קבלה"),N(G324)*IFERROR(VLOOKUP(E324,'שיעורי הכרה'!$A$2:$C$16,3,FALSE),1),0))</f>
      </c>
      <c r="J324" s="8">
        <f>IF(E324="","",IFERROR(VLOOKUP(E324,'שיעורי הכרה'!$A$2:$C$16,2,FALSE),1))</f>
      </c>
      <c r="K324" s="7">
        <f>IF(OR(H324="",J324=""),"",H324*J324)</f>
      </c>
      <c r="L324" s="4"/>
      <c r="M324" s="9">
        <f>IF(F324="","",IF(AND(OR(D324="חשבונית מס",D324="חשבונית מס-קבלה"),H324&gt;5000,L324=""),"חסר מספר הקצאה",IF(AND(N(G324)&gt;0,NOT(OR(D324="חשבונית מס",D324="חשבונית מס-קבלה"))),"המע״מ לא ניתן לקיזוז","")))</f>
      </c>
    </row>
    <row r="325" spans="1:13" x14ac:dyDescent="0.25">
      <c r="A325" s="3"/>
      <c r="B325" s="4"/>
      <c r="C325" s="4"/>
      <c r="D325" s="4"/>
      <c r="E325" s="4"/>
      <c r="F325" s="5"/>
      <c r="G325" s="5"/>
      <c r="H325" s="6">
        <f>IF(F325="","",F325-N(G325))</f>
      </c>
      <c r="I325" s="7">
        <f>IF(OR(F325="",E325=""),"",IF(OR(D325="חשבונית מס",D325="חשבונית מס-קבלה"),N(G325)*IFERROR(VLOOKUP(E325,'שיעורי הכרה'!$A$2:$C$16,3,FALSE),1),0))</f>
      </c>
      <c r="J325" s="8">
        <f>IF(E325="","",IFERROR(VLOOKUP(E325,'שיעורי הכרה'!$A$2:$C$16,2,FALSE),1))</f>
      </c>
      <c r="K325" s="7">
        <f>IF(OR(H325="",J325=""),"",H325*J325)</f>
      </c>
      <c r="L325" s="4"/>
      <c r="M325" s="9">
        <f>IF(F325="","",IF(AND(OR(D325="חשבונית מס",D325="חשבונית מס-קבלה"),H325&gt;5000,L325=""),"חסר מספר הקצאה",IF(AND(N(G325)&gt;0,NOT(OR(D325="חשבונית מס",D325="חשבונית מס-קבלה"))),"המע״מ לא ניתן לקיזוז","")))</f>
      </c>
    </row>
    <row r="326" spans="1:13" x14ac:dyDescent="0.25">
      <c r="A326" s="3"/>
      <c r="B326" s="4"/>
      <c r="C326" s="4"/>
      <c r="D326" s="4"/>
      <c r="E326" s="4"/>
      <c r="F326" s="5"/>
      <c r="G326" s="5"/>
      <c r="H326" s="6">
        <f>IF(F326="","",F326-N(G326))</f>
      </c>
      <c r="I326" s="7">
        <f>IF(OR(F326="",E326=""),"",IF(OR(D326="חשבונית מס",D326="חשבונית מס-קבלה"),N(G326)*IFERROR(VLOOKUP(E326,'שיעורי הכרה'!$A$2:$C$16,3,FALSE),1),0))</f>
      </c>
      <c r="J326" s="8">
        <f>IF(E326="","",IFERROR(VLOOKUP(E326,'שיעורי הכרה'!$A$2:$C$16,2,FALSE),1))</f>
      </c>
      <c r="K326" s="7">
        <f>IF(OR(H326="",J326=""),"",H326*J326)</f>
      </c>
      <c r="L326" s="4"/>
      <c r="M326" s="9">
        <f>IF(F326="","",IF(AND(OR(D326="חשבונית מס",D326="חשבונית מס-קבלה"),H326&gt;5000,L326=""),"חסר מספר הקצאה",IF(AND(N(G326)&gt;0,NOT(OR(D326="חשבונית מס",D326="חשבונית מס-קבלה"))),"המע״מ לא ניתן לקיזוז","")))</f>
      </c>
    </row>
    <row r="327" spans="1:13" x14ac:dyDescent="0.25">
      <c r="A327" s="3"/>
      <c r="B327" s="4"/>
      <c r="C327" s="4"/>
      <c r="D327" s="4"/>
      <c r="E327" s="4"/>
      <c r="F327" s="5"/>
      <c r="G327" s="5"/>
      <c r="H327" s="6">
        <f>IF(F327="","",F327-N(G327))</f>
      </c>
      <c r="I327" s="7">
        <f>IF(OR(F327="",E327=""),"",IF(OR(D327="חשבונית מס",D327="חשבונית מס-קבלה"),N(G327)*IFERROR(VLOOKUP(E327,'שיעורי הכרה'!$A$2:$C$16,3,FALSE),1),0))</f>
      </c>
      <c r="J327" s="8">
        <f>IF(E327="","",IFERROR(VLOOKUP(E327,'שיעורי הכרה'!$A$2:$C$16,2,FALSE),1))</f>
      </c>
      <c r="K327" s="7">
        <f>IF(OR(H327="",J327=""),"",H327*J327)</f>
      </c>
      <c r="L327" s="4"/>
      <c r="M327" s="9">
        <f>IF(F327="","",IF(AND(OR(D327="חשבונית מס",D327="חשבונית מס-קבלה"),H327&gt;5000,L327=""),"חסר מספר הקצאה",IF(AND(N(G327)&gt;0,NOT(OR(D327="חשבונית מס",D327="חשבונית מס-קבלה"))),"המע״מ לא ניתן לקיזוז","")))</f>
      </c>
    </row>
    <row r="328" spans="1:13" x14ac:dyDescent="0.25">
      <c r="A328" s="3"/>
      <c r="B328" s="4"/>
      <c r="C328" s="4"/>
      <c r="D328" s="4"/>
      <c r="E328" s="4"/>
      <c r="F328" s="5"/>
      <c r="G328" s="5"/>
      <c r="H328" s="6">
        <f>IF(F328="","",F328-N(G328))</f>
      </c>
      <c r="I328" s="7">
        <f>IF(OR(F328="",E328=""),"",IF(OR(D328="חשבונית מס",D328="חשבונית מס-קבלה"),N(G328)*IFERROR(VLOOKUP(E328,'שיעורי הכרה'!$A$2:$C$16,3,FALSE),1),0))</f>
      </c>
      <c r="J328" s="8">
        <f>IF(E328="","",IFERROR(VLOOKUP(E328,'שיעורי הכרה'!$A$2:$C$16,2,FALSE),1))</f>
      </c>
      <c r="K328" s="7">
        <f>IF(OR(H328="",J328=""),"",H328*J328)</f>
      </c>
      <c r="L328" s="4"/>
      <c r="M328" s="9">
        <f>IF(F328="","",IF(AND(OR(D328="חשבונית מס",D328="חשבונית מס-קבלה"),H328&gt;5000,L328=""),"חסר מספר הקצאה",IF(AND(N(G328)&gt;0,NOT(OR(D328="חשבונית מס",D328="חשבונית מס-קבלה"))),"המע״מ לא ניתן לקיזוז","")))</f>
      </c>
    </row>
    <row r="329" spans="1:13" x14ac:dyDescent="0.25">
      <c r="A329" s="3"/>
      <c r="B329" s="4"/>
      <c r="C329" s="4"/>
      <c r="D329" s="4"/>
      <c r="E329" s="4"/>
      <c r="F329" s="5"/>
      <c r="G329" s="5"/>
      <c r="H329" s="6">
        <f>IF(F329="","",F329-N(G329))</f>
      </c>
      <c r="I329" s="7">
        <f>IF(OR(F329="",E329=""),"",IF(OR(D329="חשבונית מס",D329="חשבונית מס-קבלה"),N(G329)*IFERROR(VLOOKUP(E329,'שיעורי הכרה'!$A$2:$C$16,3,FALSE),1),0))</f>
      </c>
      <c r="J329" s="8">
        <f>IF(E329="","",IFERROR(VLOOKUP(E329,'שיעורי הכרה'!$A$2:$C$16,2,FALSE),1))</f>
      </c>
      <c r="K329" s="7">
        <f>IF(OR(H329="",J329=""),"",H329*J329)</f>
      </c>
      <c r="L329" s="4"/>
      <c r="M329" s="9">
        <f>IF(F329="","",IF(AND(OR(D329="חשבונית מס",D329="חשבונית מס-קבלה"),H329&gt;5000,L329=""),"חסר מספר הקצאה",IF(AND(N(G329)&gt;0,NOT(OR(D329="חשבונית מס",D329="חשבונית מס-קבלה"))),"המע״מ לא ניתן לקיזוז","")))</f>
      </c>
    </row>
    <row r="330" spans="1:13" x14ac:dyDescent="0.25">
      <c r="A330" s="3"/>
      <c r="B330" s="4"/>
      <c r="C330" s="4"/>
      <c r="D330" s="4"/>
      <c r="E330" s="4"/>
      <c r="F330" s="5"/>
      <c r="G330" s="5"/>
      <c r="H330" s="6">
        <f>IF(F330="","",F330-N(G330))</f>
      </c>
      <c r="I330" s="7">
        <f>IF(OR(F330="",E330=""),"",IF(OR(D330="חשבונית מס",D330="חשבונית מס-קבלה"),N(G330)*IFERROR(VLOOKUP(E330,'שיעורי הכרה'!$A$2:$C$16,3,FALSE),1),0))</f>
      </c>
      <c r="J330" s="8">
        <f>IF(E330="","",IFERROR(VLOOKUP(E330,'שיעורי הכרה'!$A$2:$C$16,2,FALSE),1))</f>
      </c>
      <c r="K330" s="7">
        <f>IF(OR(H330="",J330=""),"",H330*J330)</f>
      </c>
      <c r="L330" s="4"/>
      <c r="M330" s="9">
        <f>IF(F330="","",IF(AND(OR(D330="חשבונית מס",D330="חשבונית מס-קבלה"),H330&gt;5000,L330=""),"חסר מספר הקצאה",IF(AND(N(G330)&gt;0,NOT(OR(D330="חשבונית מס",D330="חשבונית מס-קבלה"))),"המע״מ לא ניתן לקיזוז","")))</f>
      </c>
    </row>
    <row r="331" spans="1:13" x14ac:dyDescent="0.25">
      <c r="A331" s="3"/>
      <c r="B331" s="4"/>
      <c r="C331" s="4"/>
      <c r="D331" s="4"/>
      <c r="E331" s="4"/>
      <c r="F331" s="5"/>
      <c r="G331" s="5"/>
      <c r="H331" s="6">
        <f>IF(F331="","",F331-N(G331))</f>
      </c>
      <c r="I331" s="7">
        <f>IF(OR(F331="",E331=""),"",IF(OR(D331="חשבונית מס",D331="חשבונית מס-קבלה"),N(G331)*IFERROR(VLOOKUP(E331,'שיעורי הכרה'!$A$2:$C$16,3,FALSE),1),0))</f>
      </c>
      <c r="J331" s="8">
        <f>IF(E331="","",IFERROR(VLOOKUP(E331,'שיעורי הכרה'!$A$2:$C$16,2,FALSE),1))</f>
      </c>
      <c r="K331" s="7">
        <f>IF(OR(H331="",J331=""),"",H331*J331)</f>
      </c>
      <c r="L331" s="4"/>
      <c r="M331" s="9">
        <f>IF(F331="","",IF(AND(OR(D331="חשבונית מס",D331="חשבונית מס-קבלה"),H331&gt;5000,L331=""),"חסר מספר הקצאה",IF(AND(N(G331)&gt;0,NOT(OR(D331="חשבונית מס",D331="חשבונית מס-קבלה"))),"המע״מ לא ניתן לקיזוז","")))</f>
      </c>
    </row>
    <row r="332" spans="1:13" x14ac:dyDescent="0.25">
      <c r="A332" s="3"/>
      <c r="B332" s="4"/>
      <c r="C332" s="4"/>
      <c r="D332" s="4"/>
      <c r="E332" s="4"/>
      <c r="F332" s="5"/>
      <c r="G332" s="5"/>
      <c r="H332" s="6">
        <f>IF(F332="","",F332-N(G332))</f>
      </c>
      <c r="I332" s="7">
        <f>IF(OR(F332="",E332=""),"",IF(OR(D332="חשבונית מס",D332="חשבונית מס-קבלה"),N(G332)*IFERROR(VLOOKUP(E332,'שיעורי הכרה'!$A$2:$C$16,3,FALSE),1),0))</f>
      </c>
      <c r="J332" s="8">
        <f>IF(E332="","",IFERROR(VLOOKUP(E332,'שיעורי הכרה'!$A$2:$C$16,2,FALSE),1))</f>
      </c>
      <c r="K332" s="7">
        <f>IF(OR(H332="",J332=""),"",H332*J332)</f>
      </c>
      <c r="L332" s="4"/>
      <c r="M332" s="9">
        <f>IF(F332="","",IF(AND(OR(D332="חשבונית מס",D332="חשבונית מס-קבלה"),H332&gt;5000,L332=""),"חסר מספר הקצאה",IF(AND(N(G332)&gt;0,NOT(OR(D332="חשבונית מס",D332="חשבונית מס-קבלה"))),"המע״מ לא ניתן לקיזוז","")))</f>
      </c>
    </row>
    <row r="333" spans="1:13" x14ac:dyDescent="0.25">
      <c r="A333" s="3"/>
      <c r="B333" s="4"/>
      <c r="C333" s="4"/>
      <c r="D333" s="4"/>
      <c r="E333" s="4"/>
      <c r="F333" s="5"/>
      <c r="G333" s="5"/>
      <c r="H333" s="6">
        <f>IF(F333="","",F333-N(G333))</f>
      </c>
      <c r="I333" s="7">
        <f>IF(OR(F333="",E333=""),"",IF(OR(D333="חשבונית מס",D333="חשבונית מס-קבלה"),N(G333)*IFERROR(VLOOKUP(E333,'שיעורי הכרה'!$A$2:$C$16,3,FALSE),1),0))</f>
      </c>
      <c r="J333" s="8">
        <f>IF(E333="","",IFERROR(VLOOKUP(E333,'שיעורי הכרה'!$A$2:$C$16,2,FALSE),1))</f>
      </c>
      <c r="K333" s="7">
        <f>IF(OR(H333="",J333=""),"",H333*J333)</f>
      </c>
      <c r="L333" s="4"/>
      <c r="M333" s="9">
        <f>IF(F333="","",IF(AND(OR(D333="חשבונית מס",D333="חשבונית מס-קבלה"),H333&gt;5000,L333=""),"חסר מספר הקצאה",IF(AND(N(G333)&gt;0,NOT(OR(D333="חשבונית מס",D333="חשבונית מס-קבלה"))),"המע״מ לא ניתן לקיזוז","")))</f>
      </c>
    </row>
    <row r="334" spans="1:13" x14ac:dyDescent="0.25">
      <c r="A334" s="3"/>
      <c r="B334" s="4"/>
      <c r="C334" s="4"/>
      <c r="D334" s="4"/>
      <c r="E334" s="4"/>
      <c r="F334" s="5"/>
      <c r="G334" s="5"/>
      <c r="H334" s="6">
        <f>IF(F334="","",F334-N(G334))</f>
      </c>
      <c r="I334" s="7">
        <f>IF(OR(F334="",E334=""),"",IF(OR(D334="חשבונית מס",D334="חשבונית מס-קבלה"),N(G334)*IFERROR(VLOOKUP(E334,'שיעורי הכרה'!$A$2:$C$16,3,FALSE),1),0))</f>
      </c>
      <c r="J334" s="8">
        <f>IF(E334="","",IFERROR(VLOOKUP(E334,'שיעורי הכרה'!$A$2:$C$16,2,FALSE),1))</f>
      </c>
      <c r="K334" s="7">
        <f>IF(OR(H334="",J334=""),"",H334*J334)</f>
      </c>
      <c r="L334" s="4"/>
      <c r="M334" s="9">
        <f>IF(F334="","",IF(AND(OR(D334="חשבונית מס",D334="חשבונית מס-קבלה"),H334&gt;5000,L334=""),"חסר מספר הקצאה",IF(AND(N(G334)&gt;0,NOT(OR(D334="חשבונית מס",D334="חשבונית מס-קבלה"))),"המע״מ לא ניתן לקיזוז","")))</f>
      </c>
    </row>
    <row r="335" spans="1:13" x14ac:dyDescent="0.25">
      <c r="A335" s="3"/>
      <c r="B335" s="4"/>
      <c r="C335" s="4"/>
      <c r="D335" s="4"/>
      <c r="E335" s="4"/>
      <c r="F335" s="5"/>
      <c r="G335" s="5"/>
      <c r="H335" s="6">
        <f>IF(F335="","",F335-N(G335))</f>
      </c>
      <c r="I335" s="7">
        <f>IF(OR(F335="",E335=""),"",IF(OR(D335="חשבונית מס",D335="חשבונית מס-קבלה"),N(G335)*IFERROR(VLOOKUP(E335,'שיעורי הכרה'!$A$2:$C$16,3,FALSE),1),0))</f>
      </c>
      <c r="J335" s="8">
        <f>IF(E335="","",IFERROR(VLOOKUP(E335,'שיעורי הכרה'!$A$2:$C$16,2,FALSE),1))</f>
      </c>
      <c r="K335" s="7">
        <f>IF(OR(H335="",J335=""),"",H335*J335)</f>
      </c>
      <c r="L335" s="4"/>
      <c r="M335" s="9">
        <f>IF(F335="","",IF(AND(OR(D335="חשבונית מס",D335="חשבונית מס-קבלה"),H335&gt;5000,L335=""),"חסר מספר הקצאה",IF(AND(N(G335)&gt;0,NOT(OR(D335="חשבונית מס",D335="חשבונית מס-קבלה"))),"המע״מ לא ניתן לקיזוז","")))</f>
      </c>
    </row>
    <row r="336" spans="1:13" x14ac:dyDescent="0.25">
      <c r="A336" s="3"/>
      <c r="B336" s="4"/>
      <c r="C336" s="4"/>
      <c r="D336" s="4"/>
      <c r="E336" s="4"/>
      <c r="F336" s="5"/>
      <c r="G336" s="5"/>
      <c r="H336" s="6">
        <f>IF(F336="","",F336-N(G336))</f>
      </c>
      <c r="I336" s="7">
        <f>IF(OR(F336="",E336=""),"",IF(OR(D336="חשבונית מס",D336="חשבונית מס-קבלה"),N(G336)*IFERROR(VLOOKUP(E336,'שיעורי הכרה'!$A$2:$C$16,3,FALSE),1),0))</f>
      </c>
      <c r="J336" s="8">
        <f>IF(E336="","",IFERROR(VLOOKUP(E336,'שיעורי הכרה'!$A$2:$C$16,2,FALSE),1))</f>
      </c>
      <c r="K336" s="7">
        <f>IF(OR(H336="",J336=""),"",H336*J336)</f>
      </c>
      <c r="L336" s="4"/>
      <c r="M336" s="9">
        <f>IF(F336="","",IF(AND(OR(D336="חשבונית מס",D336="חשבונית מס-קבלה"),H336&gt;5000,L336=""),"חסר מספר הקצאה",IF(AND(N(G336)&gt;0,NOT(OR(D336="חשבונית מס",D336="חשבונית מס-קבלה"))),"המע״מ לא ניתן לקיזוז","")))</f>
      </c>
    </row>
    <row r="337" spans="1:13" x14ac:dyDescent="0.25">
      <c r="A337" s="3"/>
      <c r="B337" s="4"/>
      <c r="C337" s="4"/>
      <c r="D337" s="4"/>
      <c r="E337" s="4"/>
      <c r="F337" s="5"/>
      <c r="G337" s="5"/>
      <c r="H337" s="6">
        <f>IF(F337="","",F337-N(G337))</f>
      </c>
      <c r="I337" s="7">
        <f>IF(OR(F337="",E337=""),"",IF(OR(D337="חשבונית מס",D337="חשבונית מס-קבלה"),N(G337)*IFERROR(VLOOKUP(E337,'שיעורי הכרה'!$A$2:$C$16,3,FALSE),1),0))</f>
      </c>
      <c r="J337" s="8">
        <f>IF(E337="","",IFERROR(VLOOKUP(E337,'שיעורי הכרה'!$A$2:$C$16,2,FALSE),1))</f>
      </c>
      <c r="K337" s="7">
        <f>IF(OR(H337="",J337=""),"",H337*J337)</f>
      </c>
      <c r="L337" s="4"/>
      <c r="M337" s="9">
        <f>IF(F337="","",IF(AND(OR(D337="חשבונית מס",D337="חשבונית מס-קבלה"),H337&gt;5000,L337=""),"חסר מספר הקצאה",IF(AND(N(G337)&gt;0,NOT(OR(D337="חשבונית מס",D337="חשבונית מס-קבלה"))),"המע״מ לא ניתן לקיזוז","")))</f>
      </c>
    </row>
    <row r="338" spans="1:13" x14ac:dyDescent="0.25">
      <c r="A338" s="3"/>
      <c r="B338" s="4"/>
      <c r="C338" s="4"/>
      <c r="D338" s="4"/>
      <c r="E338" s="4"/>
      <c r="F338" s="5"/>
      <c r="G338" s="5"/>
      <c r="H338" s="6">
        <f>IF(F338="","",F338-N(G338))</f>
      </c>
      <c r="I338" s="7">
        <f>IF(OR(F338="",E338=""),"",IF(OR(D338="חשבונית מס",D338="חשבונית מס-קבלה"),N(G338)*IFERROR(VLOOKUP(E338,'שיעורי הכרה'!$A$2:$C$16,3,FALSE),1),0))</f>
      </c>
      <c r="J338" s="8">
        <f>IF(E338="","",IFERROR(VLOOKUP(E338,'שיעורי הכרה'!$A$2:$C$16,2,FALSE),1))</f>
      </c>
      <c r="K338" s="7">
        <f>IF(OR(H338="",J338=""),"",H338*J338)</f>
      </c>
      <c r="L338" s="4"/>
      <c r="M338" s="9">
        <f>IF(F338="","",IF(AND(OR(D338="חשבונית מס",D338="חשבונית מס-קבלה"),H338&gt;5000,L338=""),"חסר מספר הקצאה",IF(AND(N(G338)&gt;0,NOT(OR(D338="חשבונית מס",D338="חשבונית מס-קבלה"))),"המע״מ לא ניתן לקיזוז","")))</f>
      </c>
    </row>
    <row r="339" spans="1:13" x14ac:dyDescent="0.25">
      <c r="A339" s="3"/>
      <c r="B339" s="4"/>
      <c r="C339" s="4"/>
      <c r="D339" s="4"/>
      <c r="E339" s="4"/>
      <c r="F339" s="5"/>
      <c r="G339" s="5"/>
      <c r="H339" s="6">
        <f>IF(F339="","",F339-N(G339))</f>
      </c>
      <c r="I339" s="7">
        <f>IF(OR(F339="",E339=""),"",IF(OR(D339="חשבונית מס",D339="חשבונית מס-קבלה"),N(G339)*IFERROR(VLOOKUP(E339,'שיעורי הכרה'!$A$2:$C$16,3,FALSE),1),0))</f>
      </c>
      <c r="J339" s="8">
        <f>IF(E339="","",IFERROR(VLOOKUP(E339,'שיעורי הכרה'!$A$2:$C$16,2,FALSE),1))</f>
      </c>
      <c r="K339" s="7">
        <f>IF(OR(H339="",J339=""),"",H339*J339)</f>
      </c>
      <c r="L339" s="4"/>
      <c r="M339" s="9">
        <f>IF(F339="","",IF(AND(OR(D339="חשבונית מס",D339="חשבונית מס-קבלה"),H339&gt;5000,L339=""),"חסר מספר הקצאה",IF(AND(N(G339)&gt;0,NOT(OR(D339="חשבונית מס",D339="חשבונית מס-קבלה"))),"המע״מ לא ניתן לקיזוז","")))</f>
      </c>
    </row>
    <row r="340" spans="1:13" x14ac:dyDescent="0.25">
      <c r="A340" s="3"/>
      <c r="B340" s="4"/>
      <c r="C340" s="4"/>
      <c r="D340" s="4"/>
      <c r="E340" s="4"/>
      <c r="F340" s="5"/>
      <c r="G340" s="5"/>
      <c r="H340" s="6">
        <f>IF(F340="","",F340-N(G340))</f>
      </c>
      <c r="I340" s="7">
        <f>IF(OR(F340="",E340=""),"",IF(OR(D340="חשבונית מס",D340="חשבונית מס-קבלה"),N(G340)*IFERROR(VLOOKUP(E340,'שיעורי הכרה'!$A$2:$C$16,3,FALSE),1),0))</f>
      </c>
      <c r="J340" s="8">
        <f>IF(E340="","",IFERROR(VLOOKUP(E340,'שיעורי הכרה'!$A$2:$C$16,2,FALSE),1))</f>
      </c>
      <c r="K340" s="7">
        <f>IF(OR(H340="",J340=""),"",H340*J340)</f>
      </c>
      <c r="L340" s="4"/>
      <c r="M340" s="9">
        <f>IF(F340="","",IF(AND(OR(D340="חשבונית מס",D340="חשבונית מס-קבלה"),H340&gt;5000,L340=""),"חסר מספר הקצאה",IF(AND(N(G340)&gt;0,NOT(OR(D340="חשבונית מס",D340="חשבונית מס-קבלה"))),"המע״מ לא ניתן לקיזוז","")))</f>
      </c>
    </row>
    <row r="341" spans="1:13" x14ac:dyDescent="0.25">
      <c r="A341" s="3"/>
      <c r="B341" s="4"/>
      <c r="C341" s="4"/>
      <c r="D341" s="4"/>
      <c r="E341" s="4"/>
      <c r="F341" s="5"/>
      <c r="G341" s="5"/>
      <c r="H341" s="6">
        <f>IF(F341="","",F341-N(G341))</f>
      </c>
      <c r="I341" s="7">
        <f>IF(OR(F341="",E341=""),"",IF(OR(D341="חשבונית מס",D341="חשבונית מס-קבלה"),N(G341)*IFERROR(VLOOKUP(E341,'שיעורי הכרה'!$A$2:$C$16,3,FALSE),1),0))</f>
      </c>
      <c r="J341" s="8">
        <f>IF(E341="","",IFERROR(VLOOKUP(E341,'שיעורי הכרה'!$A$2:$C$16,2,FALSE),1))</f>
      </c>
      <c r="K341" s="7">
        <f>IF(OR(H341="",J341=""),"",H341*J341)</f>
      </c>
      <c r="L341" s="4"/>
      <c r="M341" s="9">
        <f>IF(F341="","",IF(AND(OR(D341="חשבונית מס",D341="חשבונית מס-קבלה"),H341&gt;5000,L341=""),"חסר מספר הקצאה",IF(AND(N(G341)&gt;0,NOT(OR(D341="חשבונית מס",D341="חשבונית מס-קבלה"))),"המע״מ לא ניתן לקיזוז","")))</f>
      </c>
    </row>
    <row r="342" spans="1:13" x14ac:dyDescent="0.25">
      <c r="A342" s="3"/>
      <c r="B342" s="4"/>
      <c r="C342" s="4"/>
      <c r="D342" s="4"/>
      <c r="E342" s="4"/>
      <c r="F342" s="5"/>
      <c r="G342" s="5"/>
      <c r="H342" s="6">
        <f>IF(F342="","",F342-N(G342))</f>
      </c>
      <c r="I342" s="7">
        <f>IF(OR(F342="",E342=""),"",IF(OR(D342="חשבונית מס",D342="חשבונית מס-קבלה"),N(G342)*IFERROR(VLOOKUP(E342,'שיעורי הכרה'!$A$2:$C$16,3,FALSE),1),0))</f>
      </c>
      <c r="J342" s="8">
        <f>IF(E342="","",IFERROR(VLOOKUP(E342,'שיעורי הכרה'!$A$2:$C$16,2,FALSE),1))</f>
      </c>
      <c r="K342" s="7">
        <f>IF(OR(H342="",J342=""),"",H342*J342)</f>
      </c>
      <c r="L342" s="4"/>
      <c r="M342" s="9">
        <f>IF(F342="","",IF(AND(OR(D342="חשבונית מס",D342="חשבונית מס-קבלה"),H342&gt;5000,L342=""),"חסר מספר הקצאה",IF(AND(N(G342)&gt;0,NOT(OR(D342="חשבונית מס",D342="חשבונית מס-קבלה"))),"המע״מ לא ניתן לקיזוז","")))</f>
      </c>
    </row>
    <row r="343" spans="1:13" x14ac:dyDescent="0.25">
      <c r="A343" s="3"/>
      <c r="B343" s="4"/>
      <c r="C343" s="4"/>
      <c r="D343" s="4"/>
      <c r="E343" s="4"/>
      <c r="F343" s="5"/>
      <c r="G343" s="5"/>
      <c r="H343" s="6">
        <f>IF(F343="","",F343-N(G343))</f>
      </c>
      <c r="I343" s="7">
        <f>IF(OR(F343="",E343=""),"",IF(OR(D343="חשבונית מס",D343="חשבונית מס-קבלה"),N(G343)*IFERROR(VLOOKUP(E343,'שיעורי הכרה'!$A$2:$C$16,3,FALSE),1),0))</f>
      </c>
      <c r="J343" s="8">
        <f>IF(E343="","",IFERROR(VLOOKUP(E343,'שיעורי הכרה'!$A$2:$C$16,2,FALSE),1))</f>
      </c>
      <c r="K343" s="7">
        <f>IF(OR(H343="",J343=""),"",H343*J343)</f>
      </c>
      <c r="L343" s="4"/>
      <c r="M343" s="9">
        <f>IF(F343="","",IF(AND(OR(D343="חשבונית מס",D343="חשבונית מס-קבלה"),H343&gt;5000,L343=""),"חסר מספר הקצאה",IF(AND(N(G343)&gt;0,NOT(OR(D343="חשבונית מס",D343="חשבונית מס-קבלה"))),"המע״מ לא ניתן לקיזוז","")))</f>
      </c>
    </row>
    <row r="344" spans="1:13" x14ac:dyDescent="0.25">
      <c r="A344" s="3"/>
      <c r="B344" s="4"/>
      <c r="C344" s="4"/>
      <c r="D344" s="4"/>
      <c r="E344" s="4"/>
      <c r="F344" s="5"/>
      <c r="G344" s="5"/>
      <c r="H344" s="6">
        <f>IF(F344="","",F344-N(G344))</f>
      </c>
      <c r="I344" s="7">
        <f>IF(OR(F344="",E344=""),"",IF(OR(D344="חשבונית מס",D344="חשבונית מס-קבלה"),N(G344)*IFERROR(VLOOKUP(E344,'שיעורי הכרה'!$A$2:$C$16,3,FALSE),1),0))</f>
      </c>
      <c r="J344" s="8">
        <f>IF(E344="","",IFERROR(VLOOKUP(E344,'שיעורי הכרה'!$A$2:$C$16,2,FALSE),1))</f>
      </c>
      <c r="K344" s="7">
        <f>IF(OR(H344="",J344=""),"",H344*J344)</f>
      </c>
      <c r="L344" s="4"/>
      <c r="M344" s="9">
        <f>IF(F344="","",IF(AND(OR(D344="חשבונית מס",D344="חשבונית מס-קבלה"),H344&gt;5000,L344=""),"חסר מספר הקצאה",IF(AND(N(G344)&gt;0,NOT(OR(D344="חשבונית מס",D344="חשבונית מס-קבלה"))),"המע״מ לא ניתן לקיזוז","")))</f>
      </c>
    </row>
    <row r="345" spans="1:13" x14ac:dyDescent="0.25">
      <c r="A345" s="3"/>
      <c r="B345" s="4"/>
      <c r="C345" s="4"/>
      <c r="D345" s="4"/>
      <c r="E345" s="4"/>
      <c r="F345" s="5"/>
      <c r="G345" s="5"/>
      <c r="H345" s="6">
        <f>IF(F345="","",F345-N(G345))</f>
      </c>
      <c r="I345" s="7">
        <f>IF(OR(F345="",E345=""),"",IF(OR(D345="חשבונית מס",D345="חשבונית מס-קבלה"),N(G345)*IFERROR(VLOOKUP(E345,'שיעורי הכרה'!$A$2:$C$16,3,FALSE),1),0))</f>
      </c>
      <c r="J345" s="8">
        <f>IF(E345="","",IFERROR(VLOOKUP(E345,'שיעורי הכרה'!$A$2:$C$16,2,FALSE),1))</f>
      </c>
      <c r="K345" s="7">
        <f>IF(OR(H345="",J345=""),"",H345*J345)</f>
      </c>
      <c r="L345" s="4"/>
      <c r="M345" s="9">
        <f>IF(F345="","",IF(AND(OR(D345="חשבונית מס",D345="חשבונית מס-קבלה"),H345&gt;5000,L345=""),"חסר מספר הקצאה",IF(AND(N(G345)&gt;0,NOT(OR(D345="חשבונית מס",D345="חשבונית מס-קבלה"))),"המע״מ לא ניתן לקיזוז","")))</f>
      </c>
    </row>
    <row r="346" spans="1:13" x14ac:dyDescent="0.25">
      <c r="A346" s="3"/>
      <c r="B346" s="4"/>
      <c r="C346" s="4"/>
      <c r="D346" s="4"/>
      <c r="E346" s="4"/>
      <c r="F346" s="5"/>
      <c r="G346" s="5"/>
      <c r="H346" s="6">
        <f>IF(F346="","",F346-N(G346))</f>
      </c>
      <c r="I346" s="7">
        <f>IF(OR(F346="",E346=""),"",IF(OR(D346="חשבונית מס",D346="חשבונית מס-קבלה"),N(G346)*IFERROR(VLOOKUP(E346,'שיעורי הכרה'!$A$2:$C$16,3,FALSE),1),0))</f>
      </c>
      <c r="J346" s="8">
        <f>IF(E346="","",IFERROR(VLOOKUP(E346,'שיעורי הכרה'!$A$2:$C$16,2,FALSE),1))</f>
      </c>
      <c r="K346" s="7">
        <f>IF(OR(H346="",J346=""),"",H346*J346)</f>
      </c>
      <c r="L346" s="4"/>
      <c r="M346" s="9">
        <f>IF(F346="","",IF(AND(OR(D346="חשבונית מס",D346="חשבונית מס-קבלה"),H346&gt;5000,L346=""),"חסר מספר הקצאה",IF(AND(N(G346)&gt;0,NOT(OR(D346="חשבונית מס",D346="חשבונית מס-קבלה"))),"המע״מ לא ניתן לקיזוז","")))</f>
      </c>
    </row>
    <row r="347" spans="1:13" x14ac:dyDescent="0.25">
      <c r="A347" s="3"/>
      <c r="B347" s="4"/>
      <c r="C347" s="4"/>
      <c r="D347" s="4"/>
      <c r="E347" s="4"/>
      <c r="F347" s="5"/>
      <c r="G347" s="5"/>
      <c r="H347" s="6">
        <f>IF(F347="","",F347-N(G347))</f>
      </c>
      <c r="I347" s="7">
        <f>IF(OR(F347="",E347=""),"",IF(OR(D347="חשבונית מס",D347="חשבונית מס-קבלה"),N(G347)*IFERROR(VLOOKUP(E347,'שיעורי הכרה'!$A$2:$C$16,3,FALSE),1),0))</f>
      </c>
      <c r="J347" s="8">
        <f>IF(E347="","",IFERROR(VLOOKUP(E347,'שיעורי הכרה'!$A$2:$C$16,2,FALSE),1))</f>
      </c>
      <c r="K347" s="7">
        <f>IF(OR(H347="",J347=""),"",H347*J347)</f>
      </c>
      <c r="L347" s="4"/>
      <c r="M347" s="9">
        <f>IF(F347="","",IF(AND(OR(D347="חשבונית מס",D347="חשבונית מס-קבלה"),H347&gt;5000,L347=""),"חסר מספר הקצאה",IF(AND(N(G347)&gt;0,NOT(OR(D347="חשבונית מס",D347="חשבונית מס-קבלה"))),"המע״מ לא ניתן לקיזוז","")))</f>
      </c>
    </row>
    <row r="348" spans="1:13" x14ac:dyDescent="0.25">
      <c r="A348" s="3"/>
      <c r="B348" s="4"/>
      <c r="C348" s="4"/>
      <c r="D348" s="4"/>
      <c r="E348" s="4"/>
      <c r="F348" s="5"/>
      <c r="G348" s="5"/>
      <c r="H348" s="6">
        <f>IF(F348="","",F348-N(G348))</f>
      </c>
      <c r="I348" s="7">
        <f>IF(OR(F348="",E348=""),"",IF(OR(D348="חשבונית מס",D348="חשבונית מס-קבלה"),N(G348)*IFERROR(VLOOKUP(E348,'שיעורי הכרה'!$A$2:$C$16,3,FALSE),1),0))</f>
      </c>
      <c r="J348" s="8">
        <f>IF(E348="","",IFERROR(VLOOKUP(E348,'שיעורי הכרה'!$A$2:$C$16,2,FALSE),1))</f>
      </c>
      <c r="K348" s="7">
        <f>IF(OR(H348="",J348=""),"",H348*J348)</f>
      </c>
      <c r="L348" s="4"/>
      <c r="M348" s="9">
        <f>IF(F348="","",IF(AND(OR(D348="חשבונית מס",D348="חשבונית מס-קבלה"),H348&gt;5000,L348=""),"חסר מספר הקצאה",IF(AND(N(G348)&gt;0,NOT(OR(D348="חשבונית מס",D348="חשבונית מס-קבלה"))),"המע״מ לא ניתן לקיזוז","")))</f>
      </c>
    </row>
    <row r="349" spans="1:13" x14ac:dyDescent="0.25">
      <c r="A349" s="3"/>
      <c r="B349" s="4"/>
      <c r="C349" s="4"/>
      <c r="D349" s="4"/>
      <c r="E349" s="4"/>
      <c r="F349" s="5"/>
      <c r="G349" s="5"/>
      <c r="H349" s="6">
        <f>IF(F349="","",F349-N(G349))</f>
      </c>
      <c r="I349" s="7">
        <f>IF(OR(F349="",E349=""),"",IF(OR(D349="חשבונית מס",D349="חשבונית מס-קבלה"),N(G349)*IFERROR(VLOOKUP(E349,'שיעורי הכרה'!$A$2:$C$16,3,FALSE),1),0))</f>
      </c>
      <c r="J349" s="8">
        <f>IF(E349="","",IFERROR(VLOOKUP(E349,'שיעורי הכרה'!$A$2:$C$16,2,FALSE),1))</f>
      </c>
      <c r="K349" s="7">
        <f>IF(OR(H349="",J349=""),"",H349*J349)</f>
      </c>
      <c r="L349" s="4"/>
      <c r="M349" s="9">
        <f>IF(F349="","",IF(AND(OR(D349="חשבונית מס",D349="חשבונית מס-קבלה"),H349&gt;5000,L349=""),"חסר מספר הקצאה",IF(AND(N(G349)&gt;0,NOT(OR(D349="חשבונית מס",D349="חשבונית מס-קבלה"))),"המע״מ לא ניתן לקיזוז","")))</f>
      </c>
    </row>
    <row r="350" spans="1:13" x14ac:dyDescent="0.25">
      <c r="A350" s="3"/>
      <c r="B350" s="4"/>
      <c r="C350" s="4"/>
      <c r="D350" s="4"/>
      <c r="E350" s="4"/>
      <c r="F350" s="5"/>
      <c r="G350" s="5"/>
      <c r="H350" s="6">
        <f>IF(F350="","",F350-N(G350))</f>
      </c>
      <c r="I350" s="7">
        <f>IF(OR(F350="",E350=""),"",IF(OR(D350="חשבונית מס",D350="חשבונית מס-קבלה"),N(G350)*IFERROR(VLOOKUP(E350,'שיעורי הכרה'!$A$2:$C$16,3,FALSE),1),0))</f>
      </c>
      <c r="J350" s="8">
        <f>IF(E350="","",IFERROR(VLOOKUP(E350,'שיעורי הכרה'!$A$2:$C$16,2,FALSE),1))</f>
      </c>
      <c r="K350" s="7">
        <f>IF(OR(H350="",J350=""),"",H350*J350)</f>
      </c>
      <c r="L350" s="4"/>
      <c r="M350" s="9">
        <f>IF(F350="","",IF(AND(OR(D350="חשבונית מס",D350="חשבונית מס-קבלה"),H350&gt;5000,L350=""),"חסר מספר הקצאה",IF(AND(N(G350)&gt;0,NOT(OR(D350="חשבונית מס",D350="חשבונית מס-קבלה"))),"המע״מ לא ניתן לקיזוז","")))</f>
      </c>
    </row>
    <row r="351" spans="1:13" x14ac:dyDescent="0.25">
      <c r="A351" s="3"/>
      <c r="B351" s="4"/>
      <c r="C351" s="4"/>
      <c r="D351" s="4"/>
      <c r="E351" s="4"/>
      <c r="F351" s="5"/>
      <c r="G351" s="5"/>
      <c r="H351" s="6">
        <f>IF(F351="","",F351-N(G351))</f>
      </c>
      <c r="I351" s="7">
        <f>IF(OR(F351="",E351=""),"",IF(OR(D351="חשבונית מס",D351="חשבונית מס-קבלה"),N(G351)*IFERROR(VLOOKUP(E351,'שיעורי הכרה'!$A$2:$C$16,3,FALSE),1),0))</f>
      </c>
      <c r="J351" s="8">
        <f>IF(E351="","",IFERROR(VLOOKUP(E351,'שיעורי הכרה'!$A$2:$C$16,2,FALSE),1))</f>
      </c>
      <c r="K351" s="7">
        <f>IF(OR(H351="",J351=""),"",H351*J351)</f>
      </c>
      <c r="L351" s="4"/>
      <c r="M351" s="9">
        <f>IF(F351="","",IF(AND(OR(D351="חשבונית מס",D351="חשבונית מס-קבלה"),H351&gt;5000,L351=""),"חסר מספר הקצאה",IF(AND(N(G351)&gt;0,NOT(OR(D351="חשבונית מס",D351="חשבונית מס-קבלה"))),"המע״מ לא ניתן לקיזוז","")))</f>
      </c>
    </row>
    <row r="352" spans="1:13" x14ac:dyDescent="0.25">
      <c r="A352" s="3"/>
      <c r="B352" s="4"/>
      <c r="C352" s="4"/>
      <c r="D352" s="4"/>
      <c r="E352" s="4"/>
      <c r="F352" s="5"/>
      <c r="G352" s="5"/>
      <c r="H352" s="6">
        <f>IF(F352="","",F352-N(G352))</f>
      </c>
      <c r="I352" s="7">
        <f>IF(OR(F352="",E352=""),"",IF(OR(D352="חשבונית מס",D352="חשבונית מס-קבלה"),N(G352)*IFERROR(VLOOKUP(E352,'שיעורי הכרה'!$A$2:$C$16,3,FALSE),1),0))</f>
      </c>
      <c r="J352" s="8">
        <f>IF(E352="","",IFERROR(VLOOKUP(E352,'שיעורי הכרה'!$A$2:$C$16,2,FALSE),1))</f>
      </c>
      <c r="K352" s="7">
        <f>IF(OR(H352="",J352=""),"",H352*J352)</f>
      </c>
      <c r="L352" s="4"/>
      <c r="M352" s="9">
        <f>IF(F352="","",IF(AND(OR(D352="חשבונית מס",D352="חשבונית מס-קבלה"),H352&gt;5000,L352=""),"חסר מספר הקצאה",IF(AND(N(G352)&gt;0,NOT(OR(D352="חשבונית מס",D352="חשבונית מס-קבלה"))),"המע״מ לא ניתן לקיזוז","")))</f>
      </c>
    </row>
    <row r="353" spans="1:13" x14ac:dyDescent="0.25">
      <c r="A353" s="3"/>
      <c r="B353" s="4"/>
      <c r="C353" s="4"/>
      <c r="D353" s="4"/>
      <c r="E353" s="4"/>
      <c r="F353" s="5"/>
      <c r="G353" s="5"/>
      <c r="H353" s="6">
        <f>IF(F353="","",F353-N(G353))</f>
      </c>
      <c r="I353" s="7">
        <f>IF(OR(F353="",E353=""),"",IF(OR(D353="חשבונית מס",D353="חשבונית מס-קבלה"),N(G353)*IFERROR(VLOOKUP(E353,'שיעורי הכרה'!$A$2:$C$16,3,FALSE),1),0))</f>
      </c>
      <c r="J353" s="8">
        <f>IF(E353="","",IFERROR(VLOOKUP(E353,'שיעורי הכרה'!$A$2:$C$16,2,FALSE),1))</f>
      </c>
      <c r="K353" s="7">
        <f>IF(OR(H353="",J353=""),"",H353*J353)</f>
      </c>
      <c r="L353" s="4"/>
      <c r="M353" s="9">
        <f>IF(F353="","",IF(AND(OR(D353="חשבונית מס",D353="חשבונית מס-קבלה"),H353&gt;5000,L353=""),"חסר מספר הקצאה",IF(AND(N(G353)&gt;0,NOT(OR(D353="חשבונית מס",D353="חשבונית מס-קבלה"))),"המע״מ לא ניתן לקיזוז","")))</f>
      </c>
    </row>
    <row r="354" spans="1:13" x14ac:dyDescent="0.25">
      <c r="A354" s="3"/>
      <c r="B354" s="4"/>
      <c r="C354" s="4"/>
      <c r="D354" s="4"/>
      <c r="E354" s="4"/>
      <c r="F354" s="5"/>
      <c r="G354" s="5"/>
      <c r="H354" s="6">
        <f>IF(F354="","",F354-N(G354))</f>
      </c>
      <c r="I354" s="7">
        <f>IF(OR(F354="",E354=""),"",IF(OR(D354="חשבונית מס",D354="חשבונית מס-קבלה"),N(G354)*IFERROR(VLOOKUP(E354,'שיעורי הכרה'!$A$2:$C$16,3,FALSE),1),0))</f>
      </c>
      <c r="J354" s="8">
        <f>IF(E354="","",IFERROR(VLOOKUP(E354,'שיעורי הכרה'!$A$2:$C$16,2,FALSE),1))</f>
      </c>
      <c r="K354" s="7">
        <f>IF(OR(H354="",J354=""),"",H354*J354)</f>
      </c>
      <c r="L354" s="4"/>
      <c r="M354" s="9">
        <f>IF(F354="","",IF(AND(OR(D354="חשבונית מס",D354="חשבונית מס-קבלה"),H354&gt;5000,L354=""),"חסר מספר הקצאה",IF(AND(N(G354)&gt;0,NOT(OR(D354="חשבונית מס",D354="חשבונית מס-קבלה"))),"המע״מ לא ניתן לקיזוז","")))</f>
      </c>
    </row>
    <row r="355" spans="1:13" x14ac:dyDescent="0.25">
      <c r="A355" s="3"/>
      <c r="B355" s="4"/>
      <c r="C355" s="4"/>
      <c r="D355" s="4"/>
      <c r="E355" s="4"/>
      <c r="F355" s="5"/>
      <c r="G355" s="5"/>
      <c r="H355" s="6">
        <f>IF(F355="","",F355-N(G355))</f>
      </c>
      <c r="I355" s="7">
        <f>IF(OR(F355="",E355=""),"",IF(OR(D355="חשבונית מס",D355="חשבונית מס-קבלה"),N(G355)*IFERROR(VLOOKUP(E355,'שיעורי הכרה'!$A$2:$C$16,3,FALSE),1),0))</f>
      </c>
      <c r="J355" s="8">
        <f>IF(E355="","",IFERROR(VLOOKUP(E355,'שיעורי הכרה'!$A$2:$C$16,2,FALSE),1))</f>
      </c>
      <c r="K355" s="7">
        <f>IF(OR(H355="",J355=""),"",H355*J355)</f>
      </c>
      <c r="L355" s="4"/>
      <c r="M355" s="9">
        <f>IF(F355="","",IF(AND(OR(D355="חשבונית מס",D355="חשבונית מס-קבלה"),H355&gt;5000,L355=""),"חסר מספר הקצאה",IF(AND(N(G355)&gt;0,NOT(OR(D355="חשבונית מס",D355="חשבונית מס-קבלה"))),"המע״מ לא ניתן לקיזוז","")))</f>
      </c>
    </row>
    <row r="356" spans="1:13" x14ac:dyDescent="0.25">
      <c r="A356" s="3"/>
      <c r="B356" s="4"/>
      <c r="C356" s="4"/>
      <c r="D356" s="4"/>
      <c r="E356" s="4"/>
      <c r="F356" s="5"/>
      <c r="G356" s="5"/>
      <c r="H356" s="6">
        <f>IF(F356="","",F356-N(G356))</f>
      </c>
      <c r="I356" s="7">
        <f>IF(OR(F356="",E356=""),"",IF(OR(D356="חשבונית מס",D356="חשבונית מס-קבלה"),N(G356)*IFERROR(VLOOKUP(E356,'שיעורי הכרה'!$A$2:$C$16,3,FALSE),1),0))</f>
      </c>
      <c r="J356" s="8">
        <f>IF(E356="","",IFERROR(VLOOKUP(E356,'שיעורי הכרה'!$A$2:$C$16,2,FALSE),1))</f>
      </c>
      <c r="K356" s="7">
        <f>IF(OR(H356="",J356=""),"",H356*J356)</f>
      </c>
      <c r="L356" s="4"/>
      <c r="M356" s="9">
        <f>IF(F356="","",IF(AND(OR(D356="חשבונית מס",D356="חשבונית מס-קבלה"),H356&gt;5000,L356=""),"חסר מספר הקצאה",IF(AND(N(G356)&gt;0,NOT(OR(D356="חשבונית מס",D356="חשבונית מס-קבלה"))),"המע״מ לא ניתן לקיזוז","")))</f>
      </c>
    </row>
    <row r="357" spans="1:13" x14ac:dyDescent="0.25">
      <c r="A357" s="3"/>
      <c r="B357" s="4"/>
      <c r="C357" s="4"/>
      <c r="D357" s="4"/>
      <c r="E357" s="4"/>
      <c r="F357" s="5"/>
      <c r="G357" s="5"/>
      <c r="H357" s="6">
        <f>IF(F357="","",F357-N(G357))</f>
      </c>
      <c r="I357" s="7">
        <f>IF(OR(F357="",E357=""),"",IF(OR(D357="חשבונית מס",D357="חשבונית מס-קבלה"),N(G357)*IFERROR(VLOOKUP(E357,'שיעורי הכרה'!$A$2:$C$16,3,FALSE),1),0))</f>
      </c>
      <c r="J357" s="8">
        <f>IF(E357="","",IFERROR(VLOOKUP(E357,'שיעורי הכרה'!$A$2:$C$16,2,FALSE),1))</f>
      </c>
      <c r="K357" s="7">
        <f>IF(OR(H357="",J357=""),"",H357*J357)</f>
      </c>
      <c r="L357" s="4"/>
      <c r="M357" s="9">
        <f>IF(F357="","",IF(AND(OR(D357="חשבונית מס",D357="חשבונית מס-קבלה"),H357&gt;5000,L357=""),"חסר מספר הקצאה",IF(AND(N(G357)&gt;0,NOT(OR(D357="חשבונית מס",D357="חשבונית מס-קבלה"))),"המע״מ לא ניתן לקיזוז","")))</f>
      </c>
    </row>
    <row r="358" spans="1:13" x14ac:dyDescent="0.25">
      <c r="A358" s="3"/>
      <c r="B358" s="4"/>
      <c r="C358" s="4"/>
      <c r="D358" s="4"/>
      <c r="E358" s="4"/>
      <c r="F358" s="5"/>
      <c r="G358" s="5"/>
      <c r="H358" s="6">
        <f>IF(F358="","",F358-N(G358))</f>
      </c>
      <c r="I358" s="7">
        <f>IF(OR(F358="",E358=""),"",IF(OR(D358="חשבונית מס",D358="חשבונית מס-קבלה"),N(G358)*IFERROR(VLOOKUP(E358,'שיעורי הכרה'!$A$2:$C$16,3,FALSE),1),0))</f>
      </c>
      <c r="J358" s="8">
        <f>IF(E358="","",IFERROR(VLOOKUP(E358,'שיעורי הכרה'!$A$2:$C$16,2,FALSE),1))</f>
      </c>
      <c r="K358" s="7">
        <f>IF(OR(H358="",J358=""),"",H358*J358)</f>
      </c>
      <c r="L358" s="4"/>
      <c r="M358" s="9">
        <f>IF(F358="","",IF(AND(OR(D358="חשבונית מס",D358="חשבונית מס-קבלה"),H358&gt;5000,L358=""),"חסר מספר הקצאה",IF(AND(N(G358)&gt;0,NOT(OR(D358="חשבונית מס",D358="חשבונית מס-קבלה"))),"המע״מ לא ניתן לקיזוז","")))</f>
      </c>
    </row>
    <row r="359" spans="1:13" x14ac:dyDescent="0.25">
      <c r="A359" s="3"/>
      <c r="B359" s="4"/>
      <c r="C359" s="4"/>
      <c r="D359" s="4"/>
      <c r="E359" s="4"/>
      <c r="F359" s="5"/>
      <c r="G359" s="5"/>
      <c r="H359" s="6">
        <f>IF(F359="","",F359-N(G359))</f>
      </c>
      <c r="I359" s="7">
        <f>IF(OR(F359="",E359=""),"",IF(OR(D359="חשבונית מס",D359="חשבונית מס-קבלה"),N(G359)*IFERROR(VLOOKUP(E359,'שיעורי הכרה'!$A$2:$C$16,3,FALSE),1),0))</f>
      </c>
      <c r="J359" s="8">
        <f>IF(E359="","",IFERROR(VLOOKUP(E359,'שיעורי הכרה'!$A$2:$C$16,2,FALSE),1))</f>
      </c>
      <c r="K359" s="7">
        <f>IF(OR(H359="",J359=""),"",H359*J359)</f>
      </c>
      <c r="L359" s="4"/>
      <c r="M359" s="9">
        <f>IF(F359="","",IF(AND(OR(D359="חשבונית מס",D359="חשבונית מס-קבלה"),H359&gt;5000,L359=""),"חסר מספר הקצאה",IF(AND(N(G359)&gt;0,NOT(OR(D359="חשבונית מס",D359="חשבונית מס-קבלה"))),"המע״מ לא ניתן לקיזוז","")))</f>
      </c>
    </row>
    <row r="360" spans="1:13" x14ac:dyDescent="0.25">
      <c r="A360" s="3"/>
      <c r="B360" s="4"/>
      <c r="C360" s="4"/>
      <c r="D360" s="4"/>
      <c r="E360" s="4"/>
      <c r="F360" s="5"/>
      <c r="G360" s="5"/>
      <c r="H360" s="6">
        <f>IF(F360="","",F360-N(G360))</f>
      </c>
      <c r="I360" s="7">
        <f>IF(OR(F360="",E360=""),"",IF(OR(D360="חשבונית מס",D360="חשבונית מס-קבלה"),N(G360)*IFERROR(VLOOKUP(E360,'שיעורי הכרה'!$A$2:$C$16,3,FALSE),1),0))</f>
      </c>
      <c r="J360" s="8">
        <f>IF(E360="","",IFERROR(VLOOKUP(E360,'שיעורי הכרה'!$A$2:$C$16,2,FALSE),1))</f>
      </c>
      <c r="K360" s="7">
        <f>IF(OR(H360="",J360=""),"",H360*J360)</f>
      </c>
      <c r="L360" s="4"/>
      <c r="M360" s="9">
        <f>IF(F360="","",IF(AND(OR(D360="חשבונית מס",D360="חשבונית מס-קבלה"),H360&gt;5000,L360=""),"חסר מספר הקצאה",IF(AND(N(G360)&gt;0,NOT(OR(D360="חשבונית מס",D360="חשבונית מס-קבלה"))),"המע״מ לא ניתן לקיזוז","")))</f>
      </c>
    </row>
    <row r="361" spans="1:13" x14ac:dyDescent="0.25">
      <c r="A361" s="3"/>
      <c r="B361" s="4"/>
      <c r="C361" s="4"/>
      <c r="D361" s="4"/>
      <c r="E361" s="4"/>
      <c r="F361" s="5"/>
      <c r="G361" s="5"/>
      <c r="H361" s="6">
        <f>IF(F361="","",F361-N(G361))</f>
      </c>
      <c r="I361" s="7">
        <f>IF(OR(F361="",E361=""),"",IF(OR(D361="חשבונית מס",D361="חשבונית מס-קבלה"),N(G361)*IFERROR(VLOOKUP(E361,'שיעורי הכרה'!$A$2:$C$16,3,FALSE),1),0))</f>
      </c>
      <c r="J361" s="8">
        <f>IF(E361="","",IFERROR(VLOOKUP(E361,'שיעורי הכרה'!$A$2:$C$16,2,FALSE),1))</f>
      </c>
      <c r="K361" s="7">
        <f>IF(OR(H361="",J361=""),"",H361*J361)</f>
      </c>
      <c r="L361" s="4"/>
      <c r="M361" s="9">
        <f>IF(F361="","",IF(AND(OR(D361="חשבונית מס",D361="חשבונית מס-קבלה"),H361&gt;5000,L361=""),"חסר מספר הקצאה",IF(AND(N(G361)&gt;0,NOT(OR(D361="חשבונית מס",D361="חשבונית מס-קבלה"))),"המע״מ לא ניתן לקיזוז","")))</f>
      </c>
    </row>
    <row r="362" spans="1:13" x14ac:dyDescent="0.25">
      <c r="A362" s="3"/>
      <c r="B362" s="4"/>
      <c r="C362" s="4"/>
      <c r="D362" s="4"/>
      <c r="E362" s="4"/>
      <c r="F362" s="5"/>
      <c r="G362" s="5"/>
      <c r="H362" s="6">
        <f>IF(F362="","",F362-N(G362))</f>
      </c>
      <c r="I362" s="7">
        <f>IF(OR(F362="",E362=""),"",IF(OR(D362="חשבונית מס",D362="חשבונית מס-קבלה"),N(G362)*IFERROR(VLOOKUP(E362,'שיעורי הכרה'!$A$2:$C$16,3,FALSE),1),0))</f>
      </c>
      <c r="J362" s="8">
        <f>IF(E362="","",IFERROR(VLOOKUP(E362,'שיעורי הכרה'!$A$2:$C$16,2,FALSE),1))</f>
      </c>
      <c r="K362" s="7">
        <f>IF(OR(H362="",J362=""),"",H362*J362)</f>
      </c>
      <c r="L362" s="4"/>
      <c r="M362" s="9">
        <f>IF(F362="","",IF(AND(OR(D362="חשבונית מס",D362="חשבונית מס-קבלה"),H362&gt;5000,L362=""),"חסר מספר הקצאה",IF(AND(N(G362)&gt;0,NOT(OR(D362="חשבונית מס",D362="חשבונית מס-קבלה"))),"המע״מ לא ניתן לקיזוז","")))</f>
      </c>
    </row>
    <row r="363" spans="1:13" x14ac:dyDescent="0.25">
      <c r="A363" s="3"/>
      <c r="B363" s="4"/>
      <c r="C363" s="4"/>
      <c r="D363" s="4"/>
      <c r="E363" s="4"/>
      <c r="F363" s="5"/>
      <c r="G363" s="5"/>
      <c r="H363" s="6">
        <f>IF(F363="","",F363-N(G363))</f>
      </c>
      <c r="I363" s="7">
        <f>IF(OR(F363="",E363=""),"",IF(OR(D363="חשבונית מס",D363="חשבונית מס-קבלה"),N(G363)*IFERROR(VLOOKUP(E363,'שיעורי הכרה'!$A$2:$C$16,3,FALSE),1),0))</f>
      </c>
      <c r="J363" s="8">
        <f>IF(E363="","",IFERROR(VLOOKUP(E363,'שיעורי הכרה'!$A$2:$C$16,2,FALSE),1))</f>
      </c>
      <c r="K363" s="7">
        <f>IF(OR(H363="",J363=""),"",H363*J363)</f>
      </c>
      <c r="L363" s="4"/>
      <c r="M363" s="9">
        <f>IF(F363="","",IF(AND(OR(D363="חשבונית מס",D363="חשבונית מס-קבלה"),H363&gt;5000,L363=""),"חסר מספר הקצאה",IF(AND(N(G363)&gt;0,NOT(OR(D363="חשבונית מס",D363="חשבונית מס-קבלה"))),"המע״מ לא ניתן לקיזוז","")))</f>
      </c>
    </row>
    <row r="364" spans="1:13" x14ac:dyDescent="0.25">
      <c r="A364" s="3"/>
      <c r="B364" s="4"/>
      <c r="C364" s="4"/>
      <c r="D364" s="4"/>
      <c r="E364" s="4"/>
      <c r="F364" s="5"/>
      <c r="G364" s="5"/>
      <c r="H364" s="6">
        <f>IF(F364="","",F364-N(G364))</f>
      </c>
      <c r="I364" s="7">
        <f>IF(OR(F364="",E364=""),"",IF(OR(D364="חשבונית מס",D364="חשבונית מס-קבלה"),N(G364)*IFERROR(VLOOKUP(E364,'שיעורי הכרה'!$A$2:$C$16,3,FALSE),1),0))</f>
      </c>
      <c r="J364" s="8">
        <f>IF(E364="","",IFERROR(VLOOKUP(E364,'שיעורי הכרה'!$A$2:$C$16,2,FALSE),1))</f>
      </c>
      <c r="K364" s="7">
        <f>IF(OR(H364="",J364=""),"",H364*J364)</f>
      </c>
      <c r="L364" s="4"/>
      <c r="M364" s="9">
        <f>IF(F364="","",IF(AND(OR(D364="חשבונית מס",D364="חשבונית מס-קבלה"),H364&gt;5000,L364=""),"חסר מספר הקצאה",IF(AND(N(G364)&gt;0,NOT(OR(D364="חשבונית מס",D364="חשבונית מס-קבלה"))),"המע״מ לא ניתן לקיזוז","")))</f>
      </c>
    </row>
    <row r="365" spans="1:13" x14ac:dyDescent="0.25">
      <c r="A365" s="3"/>
      <c r="B365" s="4"/>
      <c r="C365" s="4"/>
      <c r="D365" s="4"/>
      <c r="E365" s="4"/>
      <c r="F365" s="5"/>
      <c r="G365" s="5"/>
      <c r="H365" s="6">
        <f>IF(F365="","",F365-N(G365))</f>
      </c>
      <c r="I365" s="7">
        <f>IF(OR(F365="",E365=""),"",IF(OR(D365="חשבונית מס",D365="חשבונית מס-קבלה"),N(G365)*IFERROR(VLOOKUP(E365,'שיעורי הכרה'!$A$2:$C$16,3,FALSE),1),0))</f>
      </c>
      <c r="J365" s="8">
        <f>IF(E365="","",IFERROR(VLOOKUP(E365,'שיעורי הכרה'!$A$2:$C$16,2,FALSE),1))</f>
      </c>
      <c r="K365" s="7">
        <f>IF(OR(H365="",J365=""),"",H365*J365)</f>
      </c>
      <c r="L365" s="4"/>
      <c r="M365" s="9">
        <f>IF(F365="","",IF(AND(OR(D365="חשבונית מס",D365="חשבונית מס-קבלה"),H365&gt;5000,L365=""),"חסר מספר הקצאה",IF(AND(N(G365)&gt;0,NOT(OR(D365="חשבונית מס",D365="חשבונית מס-קבלה"))),"המע״מ לא ניתן לקיזוז","")))</f>
      </c>
    </row>
    <row r="366" spans="1:13" x14ac:dyDescent="0.25">
      <c r="A366" s="3"/>
      <c r="B366" s="4"/>
      <c r="C366" s="4"/>
      <c r="D366" s="4"/>
      <c r="E366" s="4"/>
      <c r="F366" s="5"/>
      <c r="G366" s="5"/>
      <c r="H366" s="6">
        <f>IF(F366="","",F366-N(G366))</f>
      </c>
      <c r="I366" s="7">
        <f>IF(OR(F366="",E366=""),"",IF(OR(D366="חשבונית מס",D366="חשבונית מס-קבלה"),N(G366)*IFERROR(VLOOKUP(E366,'שיעורי הכרה'!$A$2:$C$16,3,FALSE),1),0))</f>
      </c>
      <c r="J366" s="8">
        <f>IF(E366="","",IFERROR(VLOOKUP(E366,'שיעורי הכרה'!$A$2:$C$16,2,FALSE),1))</f>
      </c>
      <c r="K366" s="7">
        <f>IF(OR(H366="",J366=""),"",H366*J366)</f>
      </c>
      <c r="L366" s="4"/>
      <c r="M366" s="9">
        <f>IF(F366="","",IF(AND(OR(D366="חשבונית מס",D366="חשבונית מס-קבלה"),H366&gt;5000,L366=""),"חסר מספר הקצאה",IF(AND(N(G366)&gt;0,NOT(OR(D366="חשבונית מס",D366="חשבונית מס-קבלה"))),"המע״מ לא ניתן לקיזוז","")))</f>
      </c>
    </row>
    <row r="367" spans="1:13" x14ac:dyDescent="0.25">
      <c r="A367" s="3"/>
      <c r="B367" s="4"/>
      <c r="C367" s="4"/>
      <c r="D367" s="4"/>
      <c r="E367" s="4"/>
      <c r="F367" s="5"/>
      <c r="G367" s="5"/>
      <c r="H367" s="6">
        <f>IF(F367="","",F367-N(G367))</f>
      </c>
      <c r="I367" s="7">
        <f>IF(OR(F367="",E367=""),"",IF(OR(D367="חשבונית מס",D367="חשבונית מס-קבלה"),N(G367)*IFERROR(VLOOKUP(E367,'שיעורי הכרה'!$A$2:$C$16,3,FALSE),1),0))</f>
      </c>
      <c r="J367" s="8">
        <f>IF(E367="","",IFERROR(VLOOKUP(E367,'שיעורי הכרה'!$A$2:$C$16,2,FALSE),1))</f>
      </c>
      <c r="K367" s="7">
        <f>IF(OR(H367="",J367=""),"",H367*J367)</f>
      </c>
      <c r="L367" s="4"/>
      <c r="M367" s="9">
        <f>IF(F367="","",IF(AND(OR(D367="חשבונית מס",D367="חשבונית מס-קבלה"),H367&gt;5000,L367=""),"חסר מספר הקצאה",IF(AND(N(G367)&gt;0,NOT(OR(D367="חשבונית מס",D367="חשבונית מס-קבלה"))),"המע״מ לא ניתן לקיזוז","")))</f>
      </c>
    </row>
    <row r="368" spans="1:13" x14ac:dyDescent="0.25">
      <c r="A368" s="3"/>
      <c r="B368" s="4"/>
      <c r="C368" s="4"/>
      <c r="D368" s="4"/>
      <c r="E368" s="4"/>
      <c r="F368" s="5"/>
      <c r="G368" s="5"/>
      <c r="H368" s="6">
        <f>IF(F368="","",F368-N(G368))</f>
      </c>
      <c r="I368" s="7">
        <f>IF(OR(F368="",E368=""),"",IF(OR(D368="חשבונית מס",D368="חשבונית מס-קבלה"),N(G368)*IFERROR(VLOOKUP(E368,'שיעורי הכרה'!$A$2:$C$16,3,FALSE),1),0))</f>
      </c>
      <c r="J368" s="8">
        <f>IF(E368="","",IFERROR(VLOOKUP(E368,'שיעורי הכרה'!$A$2:$C$16,2,FALSE),1))</f>
      </c>
      <c r="K368" s="7">
        <f>IF(OR(H368="",J368=""),"",H368*J368)</f>
      </c>
      <c r="L368" s="4"/>
      <c r="M368" s="9">
        <f>IF(F368="","",IF(AND(OR(D368="חשבונית מס",D368="חשבונית מס-קבלה"),H368&gt;5000,L368=""),"חסר מספר הקצאה",IF(AND(N(G368)&gt;0,NOT(OR(D368="חשבונית מס",D368="חשבונית מס-קבלה"))),"המע״מ לא ניתן לקיזוז","")))</f>
      </c>
    </row>
    <row r="369" spans="1:13" x14ac:dyDescent="0.25">
      <c r="A369" s="3"/>
      <c r="B369" s="4"/>
      <c r="C369" s="4"/>
      <c r="D369" s="4"/>
      <c r="E369" s="4"/>
      <c r="F369" s="5"/>
      <c r="G369" s="5"/>
      <c r="H369" s="6">
        <f>IF(F369="","",F369-N(G369))</f>
      </c>
      <c r="I369" s="7">
        <f>IF(OR(F369="",E369=""),"",IF(OR(D369="חשבונית מס",D369="חשבונית מס-קבלה"),N(G369)*IFERROR(VLOOKUP(E369,'שיעורי הכרה'!$A$2:$C$16,3,FALSE),1),0))</f>
      </c>
      <c r="J369" s="8">
        <f>IF(E369="","",IFERROR(VLOOKUP(E369,'שיעורי הכרה'!$A$2:$C$16,2,FALSE),1))</f>
      </c>
      <c r="K369" s="7">
        <f>IF(OR(H369="",J369=""),"",H369*J369)</f>
      </c>
      <c r="L369" s="4"/>
      <c r="M369" s="9">
        <f>IF(F369="","",IF(AND(OR(D369="חשבונית מס",D369="חשבונית מס-קבלה"),H369&gt;5000,L369=""),"חסר מספר הקצאה",IF(AND(N(G369)&gt;0,NOT(OR(D369="חשבונית מס",D369="חשבונית מס-קבלה"))),"המע״מ לא ניתן לקיזוז","")))</f>
      </c>
    </row>
    <row r="370" spans="1:13" x14ac:dyDescent="0.25">
      <c r="A370" s="3"/>
      <c r="B370" s="4"/>
      <c r="C370" s="4"/>
      <c r="D370" s="4"/>
      <c r="E370" s="4"/>
      <c r="F370" s="5"/>
      <c r="G370" s="5"/>
      <c r="H370" s="6">
        <f>IF(F370="","",F370-N(G370))</f>
      </c>
      <c r="I370" s="7">
        <f>IF(OR(F370="",E370=""),"",IF(OR(D370="חשבונית מס",D370="חשבונית מס-קבלה"),N(G370)*IFERROR(VLOOKUP(E370,'שיעורי הכרה'!$A$2:$C$16,3,FALSE),1),0))</f>
      </c>
      <c r="J370" s="8">
        <f>IF(E370="","",IFERROR(VLOOKUP(E370,'שיעורי הכרה'!$A$2:$C$16,2,FALSE),1))</f>
      </c>
      <c r="K370" s="7">
        <f>IF(OR(H370="",J370=""),"",H370*J370)</f>
      </c>
      <c r="L370" s="4"/>
      <c r="M370" s="9">
        <f>IF(F370="","",IF(AND(OR(D370="חשבונית מס",D370="חשבונית מס-קבלה"),H370&gt;5000,L370=""),"חסר מספר הקצאה",IF(AND(N(G370)&gt;0,NOT(OR(D370="חשבונית מס",D370="חשבונית מס-קבלה"))),"המע״מ לא ניתן לקיזוז","")))</f>
      </c>
    </row>
    <row r="371" spans="1:13" x14ac:dyDescent="0.25">
      <c r="A371" s="3"/>
      <c r="B371" s="4"/>
      <c r="C371" s="4"/>
      <c r="D371" s="4"/>
      <c r="E371" s="4"/>
      <c r="F371" s="5"/>
      <c r="G371" s="5"/>
      <c r="H371" s="6">
        <f>IF(F371="","",F371-N(G371))</f>
      </c>
      <c r="I371" s="7">
        <f>IF(OR(F371="",E371=""),"",IF(OR(D371="חשבונית מס",D371="חשבונית מס-קבלה"),N(G371)*IFERROR(VLOOKUP(E371,'שיעורי הכרה'!$A$2:$C$16,3,FALSE),1),0))</f>
      </c>
      <c r="J371" s="8">
        <f>IF(E371="","",IFERROR(VLOOKUP(E371,'שיעורי הכרה'!$A$2:$C$16,2,FALSE),1))</f>
      </c>
      <c r="K371" s="7">
        <f>IF(OR(H371="",J371=""),"",H371*J371)</f>
      </c>
      <c r="L371" s="4"/>
      <c r="M371" s="9">
        <f>IF(F371="","",IF(AND(OR(D371="חשבונית מס",D371="חשבונית מס-קבלה"),H371&gt;5000,L371=""),"חסר מספר הקצאה",IF(AND(N(G371)&gt;0,NOT(OR(D371="חשבונית מס",D371="חשבונית מס-קבלה"))),"המע״מ לא ניתן לקיזוז","")))</f>
      </c>
    </row>
    <row r="372" spans="1:13" x14ac:dyDescent="0.25">
      <c r="A372" s="3"/>
      <c r="B372" s="4"/>
      <c r="C372" s="4"/>
      <c r="D372" s="4"/>
      <c r="E372" s="4"/>
      <c r="F372" s="5"/>
      <c r="G372" s="5"/>
      <c r="H372" s="6">
        <f>IF(F372="","",F372-N(G372))</f>
      </c>
      <c r="I372" s="7">
        <f>IF(OR(F372="",E372=""),"",IF(OR(D372="חשבונית מס",D372="חשבונית מס-קבלה"),N(G372)*IFERROR(VLOOKUP(E372,'שיעורי הכרה'!$A$2:$C$16,3,FALSE),1),0))</f>
      </c>
      <c r="J372" s="8">
        <f>IF(E372="","",IFERROR(VLOOKUP(E372,'שיעורי הכרה'!$A$2:$C$16,2,FALSE),1))</f>
      </c>
      <c r="K372" s="7">
        <f>IF(OR(H372="",J372=""),"",H372*J372)</f>
      </c>
      <c r="L372" s="4"/>
      <c r="M372" s="9">
        <f>IF(F372="","",IF(AND(OR(D372="חשבונית מס",D372="חשבונית מס-קבלה"),H372&gt;5000,L372=""),"חסר מספר הקצאה",IF(AND(N(G372)&gt;0,NOT(OR(D372="חשבונית מס",D372="חשבונית מס-קבלה"))),"המע״מ לא ניתן לקיזוז","")))</f>
      </c>
    </row>
    <row r="373" spans="1:13" x14ac:dyDescent="0.25">
      <c r="A373" s="3"/>
      <c r="B373" s="4"/>
      <c r="C373" s="4"/>
      <c r="D373" s="4"/>
      <c r="E373" s="4"/>
      <c r="F373" s="5"/>
      <c r="G373" s="5"/>
      <c r="H373" s="6">
        <f>IF(F373="","",F373-N(G373))</f>
      </c>
      <c r="I373" s="7">
        <f>IF(OR(F373="",E373=""),"",IF(OR(D373="חשבונית מס",D373="חשבונית מס-קבלה"),N(G373)*IFERROR(VLOOKUP(E373,'שיעורי הכרה'!$A$2:$C$16,3,FALSE),1),0))</f>
      </c>
      <c r="J373" s="8">
        <f>IF(E373="","",IFERROR(VLOOKUP(E373,'שיעורי הכרה'!$A$2:$C$16,2,FALSE),1))</f>
      </c>
      <c r="K373" s="7">
        <f>IF(OR(H373="",J373=""),"",H373*J373)</f>
      </c>
      <c r="L373" s="4"/>
      <c r="M373" s="9">
        <f>IF(F373="","",IF(AND(OR(D373="חשבונית מס",D373="חשבונית מס-קבלה"),H373&gt;5000,L373=""),"חסר מספר הקצאה",IF(AND(N(G373)&gt;0,NOT(OR(D373="חשבונית מס",D373="חשבונית מס-קבלה"))),"המע״מ לא ניתן לקיזוז","")))</f>
      </c>
    </row>
    <row r="374" spans="1:13" x14ac:dyDescent="0.25">
      <c r="A374" s="3"/>
      <c r="B374" s="4"/>
      <c r="C374" s="4"/>
      <c r="D374" s="4"/>
      <c r="E374" s="4"/>
      <c r="F374" s="5"/>
      <c r="G374" s="5"/>
      <c r="H374" s="6">
        <f>IF(F374="","",F374-N(G374))</f>
      </c>
      <c r="I374" s="7">
        <f>IF(OR(F374="",E374=""),"",IF(OR(D374="חשבונית מס",D374="חשבונית מס-קבלה"),N(G374)*IFERROR(VLOOKUP(E374,'שיעורי הכרה'!$A$2:$C$16,3,FALSE),1),0))</f>
      </c>
      <c r="J374" s="8">
        <f>IF(E374="","",IFERROR(VLOOKUP(E374,'שיעורי הכרה'!$A$2:$C$16,2,FALSE),1))</f>
      </c>
      <c r="K374" s="7">
        <f>IF(OR(H374="",J374=""),"",H374*J374)</f>
      </c>
      <c r="L374" s="4"/>
      <c r="M374" s="9">
        <f>IF(F374="","",IF(AND(OR(D374="חשבונית מס",D374="חשבונית מס-קבלה"),H374&gt;5000,L374=""),"חסר מספר הקצאה",IF(AND(N(G374)&gt;0,NOT(OR(D374="חשבונית מס",D374="חשבונית מס-קבלה"))),"המע״מ לא ניתן לקיזוז","")))</f>
      </c>
    </row>
    <row r="375" spans="1:13" x14ac:dyDescent="0.25">
      <c r="A375" s="3"/>
      <c r="B375" s="4"/>
      <c r="C375" s="4"/>
      <c r="D375" s="4"/>
      <c r="E375" s="4"/>
      <c r="F375" s="5"/>
      <c r="G375" s="5"/>
      <c r="H375" s="6">
        <f>IF(F375="","",F375-N(G375))</f>
      </c>
      <c r="I375" s="7">
        <f>IF(OR(F375="",E375=""),"",IF(OR(D375="חשבונית מס",D375="חשבונית מס-קבלה"),N(G375)*IFERROR(VLOOKUP(E375,'שיעורי הכרה'!$A$2:$C$16,3,FALSE),1),0))</f>
      </c>
      <c r="J375" s="8">
        <f>IF(E375="","",IFERROR(VLOOKUP(E375,'שיעורי הכרה'!$A$2:$C$16,2,FALSE),1))</f>
      </c>
      <c r="K375" s="7">
        <f>IF(OR(H375="",J375=""),"",H375*J375)</f>
      </c>
      <c r="L375" s="4"/>
      <c r="M375" s="9">
        <f>IF(F375="","",IF(AND(OR(D375="חשבונית מס",D375="חשבונית מס-קבלה"),H375&gt;5000,L375=""),"חסר מספר הקצאה",IF(AND(N(G375)&gt;0,NOT(OR(D375="חשבונית מס",D375="חשבונית מס-קבלה"))),"המע״מ לא ניתן לקיזוז","")))</f>
      </c>
    </row>
    <row r="376" spans="1:13" x14ac:dyDescent="0.25">
      <c r="A376" s="3"/>
      <c r="B376" s="4"/>
      <c r="C376" s="4"/>
      <c r="D376" s="4"/>
      <c r="E376" s="4"/>
      <c r="F376" s="5"/>
      <c r="G376" s="5"/>
      <c r="H376" s="6">
        <f>IF(F376="","",F376-N(G376))</f>
      </c>
      <c r="I376" s="7">
        <f>IF(OR(F376="",E376=""),"",IF(OR(D376="חשבונית מס",D376="חשבונית מס-קבלה"),N(G376)*IFERROR(VLOOKUP(E376,'שיעורי הכרה'!$A$2:$C$16,3,FALSE),1),0))</f>
      </c>
      <c r="J376" s="8">
        <f>IF(E376="","",IFERROR(VLOOKUP(E376,'שיעורי הכרה'!$A$2:$C$16,2,FALSE),1))</f>
      </c>
      <c r="K376" s="7">
        <f>IF(OR(H376="",J376=""),"",H376*J376)</f>
      </c>
      <c r="L376" s="4"/>
      <c r="M376" s="9">
        <f>IF(F376="","",IF(AND(OR(D376="חשבונית מס",D376="חשבונית מס-קבלה"),H376&gt;5000,L376=""),"חסר מספר הקצאה",IF(AND(N(G376)&gt;0,NOT(OR(D376="חשבונית מס",D376="חשבונית מס-קבלה"))),"המע״מ לא ניתן לקיזוז","")))</f>
      </c>
    </row>
    <row r="377" spans="1:13" x14ac:dyDescent="0.25">
      <c r="A377" s="3"/>
      <c r="B377" s="4"/>
      <c r="C377" s="4"/>
      <c r="D377" s="4"/>
      <c r="E377" s="4"/>
      <c r="F377" s="5"/>
      <c r="G377" s="5"/>
      <c r="H377" s="6">
        <f>IF(F377="","",F377-N(G377))</f>
      </c>
      <c r="I377" s="7">
        <f>IF(OR(F377="",E377=""),"",IF(OR(D377="חשבונית מס",D377="חשבונית מס-קבלה"),N(G377)*IFERROR(VLOOKUP(E377,'שיעורי הכרה'!$A$2:$C$16,3,FALSE),1),0))</f>
      </c>
      <c r="J377" s="8">
        <f>IF(E377="","",IFERROR(VLOOKUP(E377,'שיעורי הכרה'!$A$2:$C$16,2,FALSE),1))</f>
      </c>
      <c r="K377" s="7">
        <f>IF(OR(H377="",J377=""),"",H377*J377)</f>
      </c>
      <c r="L377" s="4"/>
      <c r="M377" s="9">
        <f>IF(F377="","",IF(AND(OR(D377="חשבונית מס",D377="חשבונית מס-קבלה"),H377&gt;5000,L377=""),"חסר מספר הקצאה",IF(AND(N(G377)&gt;0,NOT(OR(D377="חשבונית מס",D377="חשבונית מס-קבלה"))),"המע״מ לא ניתן לקיזוז","")))</f>
      </c>
    </row>
    <row r="378" spans="1:13" x14ac:dyDescent="0.25">
      <c r="A378" s="3"/>
      <c r="B378" s="4"/>
      <c r="C378" s="4"/>
      <c r="D378" s="4"/>
      <c r="E378" s="4"/>
      <c r="F378" s="5"/>
      <c r="G378" s="5"/>
      <c r="H378" s="6">
        <f>IF(F378="","",F378-N(G378))</f>
      </c>
      <c r="I378" s="7">
        <f>IF(OR(F378="",E378=""),"",IF(OR(D378="חשבונית מס",D378="חשבונית מס-קבלה"),N(G378)*IFERROR(VLOOKUP(E378,'שיעורי הכרה'!$A$2:$C$16,3,FALSE),1),0))</f>
      </c>
      <c r="J378" s="8">
        <f>IF(E378="","",IFERROR(VLOOKUP(E378,'שיעורי הכרה'!$A$2:$C$16,2,FALSE),1))</f>
      </c>
      <c r="K378" s="7">
        <f>IF(OR(H378="",J378=""),"",H378*J378)</f>
      </c>
      <c r="L378" s="4"/>
      <c r="M378" s="9">
        <f>IF(F378="","",IF(AND(OR(D378="חשבונית מס",D378="חשבונית מס-קבלה"),H378&gt;5000,L378=""),"חסר מספר הקצאה",IF(AND(N(G378)&gt;0,NOT(OR(D378="חשבונית מס",D378="חשבונית מס-קבלה"))),"המע״מ לא ניתן לקיזוז","")))</f>
      </c>
    </row>
    <row r="379" spans="1:13" x14ac:dyDescent="0.25">
      <c r="A379" s="3"/>
      <c r="B379" s="4"/>
      <c r="C379" s="4"/>
      <c r="D379" s="4"/>
      <c r="E379" s="4"/>
      <c r="F379" s="5"/>
      <c r="G379" s="5"/>
      <c r="H379" s="6">
        <f>IF(F379="","",F379-N(G379))</f>
      </c>
      <c r="I379" s="7">
        <f>IF(OR(F379="",E379=""),"",IF(OR(D379="חשבונית מס",D379="חשבונית מס-קבלה"),N(G379)*IFERROR(VLOOKUP(E379,'שיעורי הכרה'!$A$2:$C$16,3,FALSE),1),0))</f>
      </c>
      <c r="J379" s="8">
        <f>IF(E379="","",IFERROR(VLOOKUP(E379,'שיעורי הכרה'!$A$2:$C$16,2,FALSE),1))</f>
      </c>
      <c r="K379" s="7">
        <f>IF(OR(H379="",J379=""),"",H379*J379)</f>
      </c>
      <c r="L379" s="4"/>
      <c r="M379" s="9">
        <f>IF(F379="","",IF(AND(OR(D379="חשבונית מס",D379="חשבונית מס-קבלה"),H379&gt;5000,L379=""),"חסר מספר הקצאה",IF(AND(N(G379)&gt;0,NOT(OR(D379="חשבונית מס",D379="חשבונית מס-קבלה"))),"המע״מ לא ניתן לקיזוז","")))</f>
      </c>
    </row>
    <row r="380" spans="1:13" x14ac:dyDescent="0.25">
      <c r="A380" s="3"/>
      <c r="B380" s="4"/>
      <c r="C380" s="4"/>
      <c r="D380" s="4"/>
      <c r="E380" s="4"/>
      <c r="F380" s="5"/>
      <c r="G380" s="5"/>
      <c r="H380" s="6">
        <f>IF(F380="","",F380-N(G380))</f>
      </c>
      <c r="I380" s="7">
        <f>IF(OR(F380="",E380=""),"",IF(OR(D380="חשבונית מס",D380="חשבונית מס-קבלה"),N(G380)*IFERROR(VLOOKUP(E380,'שיעורי הכרה'!$A$2:$C$16,3,FALSE),1),0))</f>
      </c>
      <c r="J380" s="8">
        <f>IF(E380="","",IFERROR(VLOOKUP(E380,'שיעורי הכרה'!$A$2:$C$16,2,FALSE),1))</f>
      </c>
      <c r="K380" s="7">
        <f>IF(OR(H380="",J380=""),"",H380*J380)</f>
      </c>
      <c r="L380" s="4"/>
      <c r="M380" s="9">
        <f>IF(F380="","",IF(AND(OR(D380="חשבונית מס",D380="חשבונית מס-קבלה"),H380&gt;5000,L380=""),"חסר מספר הקצאה",IF(AND(N(G380)&gt;0,NOT(OR(D380="חשבונית מס",D380="חשבונית מס-קבלה"))),"המע״מ לא ניתן לקיזוז","")))</f>
      </c>
    </row>
    <row r="381" spans="1:13" x14ac:dyDescent="0.25">
      <c r="A381" s="3"/>
      <c r="B381" s="4"/>
      <c r="C381" s="4"/>
      <c r="D381" s="4"/>
      <c r="E381" s="4"/>
      <c r="F381" s="5"/>
      <c r="G381" s="5"/>
      <c r="H381" s="6">
        <f>IF(F381="","",F381-N(G381))</f>
      </c>
      <c r="I381" s="7">
        <f>IF(OR(F381="",E381=""),"",IF(OR(D381="חשבונית מס",D381="חשבונית מס-קבלה"),N(G381)*IFERROR(VLOOKUP(E381,'שיעורי הכרה'!$A$2:$C$16,3,FALSE),1),0))</f>
      </c>
      <c r="J381" s="8">
        <f>IF(E381="","",IFERROR(VLOOKUP(E381,'שיעורי הכרה'!$A$2:$C$16,2,FALSE),1))</f>
      </c>
      <c r="K381" s="7">
        <f>IF(OR(H381="",J381=""),"",H381*J381)</f>
      </c>
      <c r="L381" s="4"/>
      <c r="M381" s="9">
        <f>IF(F381="","",IF(AND(OR(D381="חשבונית מס",D381="חשבונית מס-קבלה"),H381&gt;5000,L381=""),"חסר מספר הקצאה",IF(AND(N(G381)&gt;0,NOT(OR(D381="חשבונית מס",D381="חשבונית מס-קבלה"))),"המע״מ לא ניתן לקיזוז","")))</f>
      </c>
    </row>
    <row r="382" spans="1:13" x14ac:dyDescent="0.25">
      <c r="A382" s="3"/>
      <c r="B382" s="4"/>
      <c r="C382" s="4"/>
      <c r="D382" s="4"/>
      <c r="E382" s="4"/>
      <c r="F382" s="5"/>
      <c r="G382" s="5"/>
      <c r="H382" s="6">
        <f>IF(F382="","",F382-N(G382))</f>
      </c>
      <c r="I382" s="7">
        <f>IF(OR(F382="",E382=""),"",IF(OR(D382="חשבונית מס",D382="חשבונית מס-קבלה"),N(G382)*IFERROR(VLOOKUP(E382,'שיעורי הכרה'!$A$2:$C$16,3,FALSE),1),0))</f>
      </c>
      <c r="J382" s="8">
        <f>IF(E382="","",IFERROR(VLOOKUP(E382,'שיעורי הכרה'!$A$2:$C$16,2,FALSE),1))</f>
      </c>
      <c r="K382" s="7">
        <f>IF(OR(H382="",J382=""),"",H382*J382)</f>
      </c>
      <c r="L382" s="4"/>
      <c r="M382" s="9">
        <f>IF(F382="","",IF(AND(OR(D382="חשבונית מס",D382="חשבונית מס-קבלה"),H382&gt;5000,L382=""),"חסר מספר הקצאה",IF(AND(N(G382)&gt;0,NOT(OR(D382="חשבונית מס",D382="חשבונית מס-קבלה"))),"המע״מ לא ניתן לקיזוז","")))</f>
      </c>
    </row>
    <row r="383" spans="1:13" x14ac:dyDescent="0.25">
      <c r="A383" s="3"/>
      <c r="B383" s="4"/>
      <c r="C383" s="4"/>
      <c r="D383" s="4"/>
      <c r="E383" s="4"/>
      <c r="F383" s="5"/>
      <c r="G383" s="5"/>
      <c r="H383" s="6">
        <f>IF(F383="","",F383-N(G383))</f>
      </c>
      <c r="I383" s="7">
        <f>IF(OR(F383="",E383=""),"",IF(OR(D383="חשבונית מס",D383="חשבונית מס-קבלה"),N(G383)*IFERROR(VLOOKUP(E383,'שיעורי הכרה'!$A$2:$C$16,3,FALSE),1),0))</f>
      </c>
      <c r="J383" s="8">
        <f>IF(E383="","",IFERROR(VLOOKUP(E383,'שיעורי הכרה'!$A$2:$C$16,2,FALSE),1))</f>
      </c>
      <c r="K383" s="7">
        <f>IF(OR(H383="",J383=""),"",H383*J383)</f>
      </c>
      <c r="L383" s="4"/>
      <c r="M383" s="9">
        <f>IF(F383="","",IF(AND(OR(D383="חשבונית מס",D383="חשבונית מס-קבלה"),H383&gt;5000,L383=""),"חסר מספר הקצאה",IF(AND(N(G383)&gt;0,NOT(OR(D383="חשבונית מס",D383="חשבונית מס-קבלה"))),"המע״מ לא ניתן לקיזוז","")))</f>
      </c>
    </row>
    <row r="384" spans="1:13" x14ac:dyDescent="0.25">
      <c r="A384" s="3"/>
      <c r="B384" s="4"/>
      <c r="C384" s="4"/>
      <c r="D384" s="4"/>
      <c r="E384" s="4"/>
      <c r="F384" s="5"/>
      <c r="G384" s="5"/>
      <c r="H384" s="6">
        <f>IF(F384="","",F384-N(G384))</f>
      </c>
      <c r="I384" s="7">
        <f>IF(OR(F384="",E384=""),"",IF(OR(D384="חשבונית מס",D384="חשבונית מס-קבלה"),N(G384)*IFERROR(VLOOKUP(E384,'שיעורי הכרה'!$A$2:$C$16,3,FALSE),1),0))</f>
      </c>
      <c r="J384" s="8">
        <f>IF(E384="","",IFERROR(VLOOKUP(E384,'שיעורי הכרה'!$A$2:$C$16,2,FALSE),1))</f>
      </c>
      <c r="K384" s="7">
        <f>IF(OR(H384="",J384=""),"",H384*J384)</f>
      </c>
      <c r="L384" s="4"/>
      <c r="M384" s="9">
        <f>IF(F384="","",IF(AND(OR(D384="חשבונית מס",D384="חשבונית מס-קבלה"),H384&gt;5000,L384=""),"חסר מספר הקצאה",IF(AND(N(G384)&gt;0,NOT(OR(D384="חשבונית מס",D384="חשבונית מס-קבלה"))),"המע״מ לא ניתן לקיזוז","")))</f>
      </c>
    </row>
    <row r="385" spans="1:13" x14ac:dyDescent="0.25">
      <c r="A385" s="3"/>
      <c r="B385" s="4"/>
      <c r="C385" s="4"/>
      <c r="D385" s="4"/>
      <c r="E385" s="4"/>
      <c r="F385" s="5"/>
      <c r="G385" s="5"/>
      <c r="H385" s="6">
        <f>IF(F385="","",F385-N(G385))</f>
      </c>
      <c r="I385" s="7">
        <f>IF(OR(F385="",E385=""),"",IF(OR(D385="חשבונית מס",D385="חשבונית מס-קבלה"),N(G385)*IFERROR(VLOOKUP(E385,'שיעורי הכרה'!$A$2:$C$16,3,FALSE),1),0))</f>
      </c>
      <c r="J385" s="8">
        <f>IF(E385="","",IFERROR(VLOOKUP(E385,'שיעורי הכרה'!$A$2:$C$16,2,FALSE),1))</f>
      </c>
      <c r="K385" s="7">
        <f>IF(OR(H385="",J385=""),"",H385*J385)</f>
      </c>
      <c r="L385" s="4"/>
      <c r="M385" s="9">
        <f>IF(F385="","",IF(AND(OR(D385="חשבונית מס",D385="חשבונית מס-קבלה"),H385&gt;5000,L385=""),"חסר מספר הקצאה",IF(AND(N(G385)&gt;0,NOT(OR(D385="חשבונית מס",D385="חשבונית מס-קבלה"))),"המע״מ לא ניתן לקיזוז","")))</f>
      </c>
    </row>
    <row r="386" spans="1:13" x14ac:dyDescent="0.25">
      <c r="A386" s="3"/>
      <c r="B386" s="4"/>
      <c r="C386" s="4"/>
      <c r="D386" s="4"/>
      <c r="E386" s="4"/>
      <c r="F386" s="5"/>
      <c r="G386" s="5"/>
      <c r="H386" s="6">
        <f>IF(F386="","",F386-N(G386))</f>
      </c>
      <c r="I386" s="7">
        <f>IF(OR(F386="",E386=""),"",IF(OR(D386="חשבונית מס",D386="חשבונית מס-קבלה"),N(G386)*IFERROR(VLOOKUP(E386,'שיעורי הכרה'!$A$2:$C$16,3,FALSE),1),0))</f>
      </c>
      <c r="J386" s="8">
        <f>IF(E386="","",IFERROR(VLOOKUP(E386,'שיעורי הכרה'!$A$2:$C$16,2,FALSE),1))</f>
      </c>
      <c r="K386" s="7">
        <f>IF(OR(H386="",J386=""),"",H386*J386)</f>
      </c>
      <c r="L386" s="4"/>
      <c r="M386" s="9">
        <f>IF(F386="","",IF(AND(OR(D386="חשבונית מס",D386="חשבונית מס-קבלה"),H386&gt;5000,L386=""),"חסר מספר הקצאה",IF(AND(N(G386)&gt;0,NOT(OR(D386="חשבונית מס",D386="חשבונית מס-קבלה"))),"המע״מ לא ניתן לקיזוז","")))</f>
      </c>
    </row>
    <row r="387" spans="1:13" x14ac:dyDescent="0.25">
      <c r="A387" s="3"/>
      <c r="B387" s="4"/>
      <c r="C387" s="4"/>
      <c r="D387" s="4"/>
      <c r="E387" s="4"/>
      <c r="F387" s="5"/>
      <c r="G387" s="5"/>
      <c r="H387" s="6">
        <f>IF(F387="","",F387-N(G387))</f>
      </c>
      <c r="I387" s="7">
        <f>IF(OR(F387="",E387=""),"",IF(OR(D387="חשבונית מס",D387="חשבונית מס-קבלה"),N(G387)*IFERROR(VLOOKUP(E387,'שיעורי הכרה'!$A$2:$C$16,3,FALSE),1),0))</f>
      </c>
      <c r="J387" s="8">
        <f>IF(E387="","",IFERROR(VLOOKUP(E387,'שיעורי הכרה'!$A$2:$C$16,2,FALSE),1))</f>
      </c>
      <c r="K387" s="7">
        <f>IF(OR(H387="",J387=""),"",H387*J387)</f>
      </c>
      <c r="L387" s="4"/>
      <c r="M387" s="9">
        <f>IF(F387="","",IF(AND(OR(D387="חשבונית מס",D387="חשבונית מס-קבלה"),H387&gt;5000,L387=""),"חסר מספר הקצאה",IF(AND(N(G387)&gt;0,NOT(OR(D387="חשבונית מס",D387="חשבונית מס-קבלה"))),"המע״מ לא ניתן לקיזוז","")))</f>
      </c>
    </row>
    <row r="388" spans="1:13" x14ac:dyDescent="0.25">
      <c r="A388" s="3"/>
      <c r="B388" s="4"/>
      <c r="C388" s="4"/>
      <c r="D388" s="4"/>
      <c r="E388" s="4"/>
      <c r="F388" s="5"/>
      <c r="G388" s="5"/>
      <c r="H388" s="6">
        <f>IF(F388="","",F388-N(G388))</f>
      </c>
      <c r="I388" s="7">
        <f>IF(OR(F388="",E388=""),"",IF(OR(D388="חשבונית מס",D388="חשבונית מס-קבלה"),N(G388)*IFERROR(VLOOKUP(E388,'שיעורי הכרה'!$A$2:$C$16,3,FALSE),1),0))</f>
      </c>
      <c r="J388" s="8">
        <f>IF(E388="","",IFERROR(VLOOKUP(E388,'שיעורי הכרה'!$A$2:$C$16,2,FALSE),1))</f>
      </c>
      <c r="K388" s="7">
        <f>IF(OR(H388="",J388=""),"",H388*J388)</f>
      </c>
      <c r="L388" s="4"/>
      <c r="M388" s="9">
        <f>IF(F388="","",IF(AND(OR(D388="חשבונית מס",D388="חשבונית מס-קבלה"),H388&gt;5000,L388=""),"חסר מספר הקצאה",IF(AND(N(G388)&gt;0,NOT(OR(D388="חשבונית מס",D388="חשבונית מס-קבלה"))),"המע״מ לא ניתן לקיזוז","")))</f>
      </c>
    </row>
    <row r="389" spans="1:13" x14ac:dyDescent="0.25">
      <c r="A389" s="3"/>
      <c r="B389" s="4"/>
      <c r="C389" s="4"/>
      <c r="D389" s="4"/>
      <c r="E389" s="4"/>
      <c r="F389" s="5"/>
      <c r="G389" s="5"/>
      <c r="H389" s="6">
        <f>IF(F389="","",F389-N(G389))</f>
      </c>
      <c r="I389" s="7">
        <f>IF(OR(F389="",E389=""),"",IF(OR(D389="חשבונית מס",D389="חשבונית מס-קבלה"),N(G389)*IFERROR(VLOOKUP(E389,'שיעורי הכרה'!$A$2:$C$16,3,FALSE),1),0))</f>
      </c>
      <c r="J389" s="8">
        <f>IF(E389="","",IFERROR(VLOOKUP(E389,'שיעורי הכרה'!$A$2:$C$16,2,FALSE),1))</f>
      </c>
      <c r="K389" s="7">
        <f>IF(OR(H389="",J389=""),"",H389*J389)</f>
      </c>
      <c r="L389" s="4"/>
      <c r="M389" s="9">
        <f>IF(F389="","",IF(AND(OR(D389="חשבונית מס",D389="חשבונית מס-קבלה"),H389&gt;5000,L389=""),"חסר מספר הקצאה",IF(AND(N(G389)&gt;0,NOT(OR(D389="חשבונית מס",D389="חשבונית מס-קבלה"))),"המע״מ לא ניתן לקיזוז","")))</f>
      </c>
    </row>
    <row r="390" spans="1:13" x14ac:dyDescent="0.25">
      <c r="A390" s="3"/>
      <c r="B390" s="4"/>
      <c r="C390" s="4"/>
      <c r="D390" s="4"/>
      <c r="E390" s="4"/>
      <c r="F390" s="5"/>
      <c r="G390" s="5"/>
      <c r="H390" s="6">
        <f>IF(F390="","",F390-N(G390))</f>
      </c>
      <c r="I390" s="7">
        <f>IF(OR(F390="",E390=""),"",IF(OR(D390="חשבונית מס",D390="חשבונית מס-קבלה"),N(G390)*IFERROR(VLOOKUP(E390,'שיעורי הכרה'!$A$2:$C$16,3,FALSE),1),0))</f>
      </c>
      <c r="J390" s="8">
        <f>IF(E390="","",IFERROR(VLOOKUP(E390,'שיעורי הכרה'!$A$2:$C$16,2,FALSE),1))</f>
      </c>
      <c r="K390" s="7">
        <f>IF(OR(H390="",J390=""),"",H390*J390)</f>
      </c>
      <c r="L390" s="4"/>
      <c r="M390" s="9">
        <f>IF(F390="","",IF(AND(OR(D390="חשבונית מס",D390="חשבונית מס-קבלה"),H390&gt;5000,L390=""),"חסר מספר הקצאה",IF(AND(N(G390)&gt;0,NOT(OR(D390="חשבונית מס",D390="חשבונית מס-קבלה"))),"המע״מ לא ניתן לקיזוז","")))</f>
      </c>
    </row>
    <row r="391" spans="1:13" x14ac:dyDescent="0.25">
      <c r="A391" s="3"/>
      <c r="B391" s="4"/>
      <c r="C391" s="4"/>
      <c r="D391" s="4"/>
      <c r="E391" s="4"/>
      <c r="F391" s="5"/>
      <c r="G391" s="5"/>
      <c r="H391" s="6">
        <f>IF(F391="","",F391-N(G391))</f>
      </c>
      <c r="I391" s="7">
        <f>IF(OR(F391="",E391=""),"",IF(OR(D391="חשבונית מס",D391="חשבונית מס-קבלה"),N(G391)*IFERROR(VLOOKUP(E391,'שיעורי הכרה'!$A$2:$C$16,3,FALSE),1),0))</f>
      </c>
      <c r="J391" s="8">
        <f>IF(E391="","",IFERROR(VLOOKUP(E391,'שיעורי הכרה'!$A$2:$C$16,2,FALSE),1))</f>
      </c>
      <c r="K391" s="7">
        <f>IF(OR(H391="",J391=""),"",H391*J391)</f>
      </c>
      <c r="L391" s="4"/>
      <c r="M391" s="9">
        <f>IF(F391="","",IF(AND(OR(D391="חשבונית מס",D391="חשבונית מס-קבלה"),H391&gt;5000,L391=""),"חסר מספר הקצאה",IF(AND(N(G391)&gt;0,NOT(OR(D391="חשבונית מס",D391="חשבונית מס-קבלה"))),"המע״מ לא ניתן לקיזוז","")))</f>
      </c>
    </row>
    <row r="392" spans="1:13" x14ac:dyDescent="0.25">
      <c r="A392" s="3"/>
      <c r="B392" s="4"/>
      <c r="C392" s="4"/>
      <c r="D392" s="4"/>
      <c r="E392" s="4"/>
      <c r="F392" s="5"/>
      <c r="G392" s="5"/>
      <c r="H392" s="6">
        <f>IF(F392="","",F392-N(G392))</f>
      </c>
      <c r="I392" s="7">
        <f>IF(OR(F392="",E392=""),"",IF(OR(D392="חשבונית מס",D392="חשבונית מס-קבלה"),N(G392)*IFERROR(VLOOKUP(E392,'שיעורי הכרה'!$A$2:$C$16,3,FALSE),1),0))</f>
      </c>
      <c r="J392" s="8">
        <f>IF(E392="","",IFERROR(VLOOKUP(E392,'שיעורי הכרה'!$A$2:$C$16,2,FALSE),1))</f>
      </c>
      <c r="K392" s="7">
        <f>IF(OR(H392="",J392=""),"",H392*J392)</f>
      </c>
      <c r="L392" s="4"/>
      <c r="M392" s="9">
        <f>IF(F392="","",IF(AND(OR(D392="חשבונית מס",D392="חשבונית מס-קבלה"),H392&gt;5000,L392=""),"חסר מספר הקצאה",IF(AND(N(G392)&gt;0,NOT(OR(D392="חשבונית מס",D392="חשבונית מס-קבלה"))),"המע״מ לא ניתן לקיזוז","")))</f>
      </c>
    </row>
    <row r="393" spans="1:13" x14ac:dyDescent="0.25">
      <c r="A393" s="3"/>
      <c r="B393" s="4"/>
      <c r="C393" s="4"/>
      <c r="D393" s="4"/>
      <c r="E393" s="4"/>
      <c r="F393" s="5"/>
      <c r="G393" s="5"/>
      <c r="H393" s="6">
        <f>IF(F393="","",F393-N(G393))</f>
      </c>
      <c r="I393" s="7">
        <f>IF(OR(F393="",E393=""),"",IF(OR(D393="חשבונית מס",D393="חשבונית מס-קבלה"),N(G393)*IFERROR(VLOOKUP(E393,'שיעורי הכרה'!$A$2:$C$16,3,FALSE),1),0))</f>
      </c>
      <c r="J393" s="8">
        <f>IF(E393="","",IFERROR(VLOOKUP(E393,'שיעורי הכרה'!$A$2:$C$16,2,FALSE),1))</f>
      </c>
      <c r="K393" s="7">
        <f>IF(OR(H393="",J393=""),"",H393*J393)</f>
      </c>
      <c r="L393" s="4"/>
      <c r="M393" s="9">
        <f>IF(F393="","",IF(AND(OR(D393="חשבונית מס",D393="חשבונית מס-קבלה"),H393&gt;5000,L393=""),"חסר מספר הקצאה",IF(AND(N(G393)&gt;0,NOT(OR(D393="חשבונית מס",D393="חשבונית מס-קבלה"))),"המע״מ לא ניתן לקיזוז","")))</f>
      </c>
    </row>
    <row r="394" spans="1:13" x14ac:dyDescent="0.25">
      <c r="A394" s="3"/>
      <c r="B394" s="4"/>
      <c r="C394" s="4"/>
      <c r="D394" s="4"/>
      <c r="E394" s="4"/>
      <c r="F394" s="5"/>
      <c r="G394" s="5"/>
      <c r="H394" s="6">
        <f>IF(F394="","",F394-N(G394))</f>
      </c>
      <c r="I394" s="7">
        <f>IF(OR(F394="",E394=""),"",IF(OR(D394="חשבונית מס",D394="חשבונית מס-קבלה"),N(G394)*IFERROR(VLOOKUP(E394,'שיעורי הכרה'!$A$2:$C$16,3,FALSE),1),0))</f>
      </c>
      <c r="J394" s="8">
        <f>IF(E394="","",IFERROR(VLOOKUP(E394,'שיעורי הכרה'!$A$2:$C$16,2,FALSE),1))</f>
      </c>
      <c r="K394" s="7">
        <f>IF(OR(H394="",J394=""),"",H394*J394)</f>
      </c>
      <c r="L394" s="4"/>
      <c r="M394" s="9">
        <f>IF(F394="","",IF(AND(OR(D394="חשבונית מס",D394="חשבונית מס-קבלה"),H394&gt;5000,L394=""),"חסר מספר הקצאה",IF(AND(N(G394)&gt;0,NOT(OR(D394="חשבונית מס",D394="חשבונית מס-קבלה"))),"המע״מ לא ניתן לקיזוז","")))</f>
      </c>
    </row>
    <row r="395" spans="1:13" x14ac:dyDescent="0.25">
      <c r="A395" s="3"/>
      <c r="B395" s="4"/>
      <c r="C395" s="4"/>
      <c r="D395" s="4"/>
      <c r="E395" s="4"/>
      <c r="F395" s="5"/>
      <c r="G395" s="5"/>
      <c r="H395" s="6">
        <f>IF(F395="","",F395-N(G395))</f>
      </c>
      <c r="I395" s="7">
        <f>IF(OR(F395="",E395=""),"",IF(OR(D395="חשבונית מס",D395="חשבונית מס-קבלה"),N(G395)*IFERROR(VLOOKUP(E395,'שיעורי הכרה'!$A$2:$C$16,3,FALSE),1),0))</f>
      </c>
      <c r="J395" s="8">
        <f>IF(E395="","",IFERROR(VLOOKUP(E395,'שיעורי הכרה'!$A$2:$C$16,2,FALSE),1))</f>
      </c>
      <c r="K395" s="7">
        <f>IF(OR(H395="",J395=""),"",H395*J395)</f>
      </c>
      <c r="L395" s="4"/>
      <c r="M395" s="9">
        <f>IF(F395="","",IF(AND(OR(D395="חשבונית מס",D395="חשבונית מס-קבלה"),H395&gt;5000,L395=""),"חסר מספר הקצאה",IF(AND(N(G395)&gt;0,NOT(OR(D395="חשבונית מס",D395="חשבונית מס-קבלה"))),"המע״מ לא ניתן לקיזוז","")))</f>
      </c>
    </row>
    <row r="396" spans="1:13" x14ac:dyDescent="0.25">
      <c r="A396" s="3"/>
      <c r="B396" s="4"/>
      <c r="C396" s="4"/>
      <c r="D396" s="4"/>
      <c r="E396" s="4"/>
      <c r="F396" s="5"/>
      <c r="G396" s="5"/>
      <c r="H396" s="6">
        <f>IF(F396="","",F396-N(G396))</f>
      </c>
      <c r="I396" s="7">
        <f>IF(OR(F396="",E396=""),"",IF(OR(D396="חשבונית מס",D396="חשבונית מס-קבלה"),N(G396)*IFERROR(VLOOKUP(E396,'שיעורי הכרה'!$A$2:$C$16,3,FALSE),1),0))</f>
      </c>
      <c r="J396" s="8">
        <f>IF(E396="","",IFERROR(VLOOKUP(E396,'שיעורי הכרה'!$A$2:$C$16,2,FALSE),1))</f>
      </c>
      <c r="K396" s="7">
        <f>IF(OR(H396="",J396=""),"",H396*J396)</f>
      </c>
      <c r="L396" s="4"/>
      <c r="M396" s="9">
        <f>IF(F396="","",IF(AND(OR(D396="חשבונית מס",D396="חשבונית מס-קבלה"),H396&gt;5000,L396=""),"חסר מספר הקצאה",IF(AND(N(G396)&gt;0,NOT(OR(D396="חשבונית מס",D396="חשבונית מס-קבלה"))),"המע״מ לא ניתן לקיזוז","")))</f>
      </c>
    </row>
    <row r="397" spans="1:13" x14ac:dyDescent="0.25">
      <c r="A397" s="3"/>
      <c r="B397" s="4"/>
      <c r="C397" s="4"/>
      <c r="D397" s="4"/>
      <c r="E397" s="4"/>
      <c r="F397" s="5"/>
      <c r="G397" s="5"/>
      <c r="H397" s="6">
        <f>IF(F397="","",F397-N(G397))</f>
      </c>
      <c r="I397" s="7">
        <f>IF(OR(F397="",E397=""),"",IF(OR(D397="חשבונית מס",D397="חשבונית מס-קבלה"),N(G397)*IFERROR(VLOOKUP(E397,'שיעורי הכרה'!$A$2:$C$16,3,FALSE),1),0))</f>
      </c>
      <c r="J397" s="8">
        <f>IF(E397="","",IFERROR(VLOOKUP(E397,'שיעורי הכרה'!$A$2:$C$16,2,FALSE),1))</f>
      </c>
      <c r="K397" s="7">
        <f>IF(OR(H397="",J397=""),"",H397*J397)</f>
      </c>
      <c r="L397" s="4"/>
      <c r="M397" s="9">
        <f>IF(F397="","",IF(AND(OR(D397="חשבונית מס",D397="חשבונית מס-קבלה"),H397&gt;5000,L397=""),"חסר מספר הקצאה",IF(AND(N(G397)&gt;0,NOT(OR(D397="חשבונית מס",D397="חשבונית מס-קבלה"))),"המע״מ לא ניתן לקיזוז","")))</f>
      </c>
    </row>
    <row r="398" spans="1:13" x14ac:dyDescent="0.25">
      <c r="A398" s="3"/>
      <c r="B398" s="4"/>
      <c r="C398" s="4"/>
      <c r="D398" s="4"/>
      <c r="E398" s="4"/>
      <c r="F398" s="5"/>
      <c r="G398" s="5"/>
      <c r="H398" s="6">
        <f>IF(F398="","",F398-N(G398))</f>
      </c>
      <c r="I398" s="7">
        <f>IF(OR(F398="",E398=""),"",IF(OR(D398="חשבונית מס",D398="חשבונית מס-קבלה"),N(G398)*IFERROR(VLOOKUP(E398,'שיעורי הכרה'!$A$2:$C$16,3,FALSE),1),0))</f>
      </c>
      <c r="J398" s="8">
        <f>IF(E398="","",IFERROR(VLOOKUP(E398,'שיעורי הכרה'!$A$2:$C$16,2,FALSE),1))</f>
      </c>
      <c r="K398" s="7">
        <f>IF(OR(H398="",J398=""),"",H398*J398)</f>
      </c>
      <c r="L398" s="4"/>
      <c r="M398" s="9">
        <f>IF(F398="","",IF(AND(OR(D398="חשבונית מס",D398="חשבונית מס-קבלה"),H398&gt;5000,L398=""),"חסר מספר הקצאה",IF(AND(N(G398)&gt;0,NOT(OR(D398="חשבונית מס",D398="חשבונית מס-קבלה"))),"המע״מ לא ניתן לקיזוז","")))</f>
      </c>
    </row>
    <row r="399" spans="1:13" x14ac:dyDescent="0.25">
      <c r="A399" s="3"/>
      <c r="B399" s="4"/>
      <c r="C399" s="4"/>
      <c r="D399" s="4"/>
      <c r="E399" s="4"/>
      <c r="F399" s="5"/>
      <c r="G399" s="5"/>
      <c r="H399" s="6">
        <f>IF(F399="","",F399-N(G399))</f>
      </c>
      <c r="I399" s="7">
        <f>IF(OR(F399="",E399=""),"",IF(OR(D399="חשבונית מס",D399="חשבונית מס-קבלה"),N(G399)*IFERROR(VLOOKUP(E399,'שיעורי הכרה'!$A$2:$C$16,3,FALSE),1),0))</f>
      </c>
      <c r="J399" s="8">
        <f>IF(E399="","",IFERROR(VLOOKUP(E399,'שיעורי הכרה'!$A$2:$C$16,2,FALSE),1))</f>
      </c>
      <c r="K399" s="7">
        <f>IF(OR(H399="",J399=""),"",H399*J399)</f>
      </c>
      <c r="L399" s="4"/>
      <c r="M399" s="9">
        <f>IF(F399="","",IF(AND(OR(D399="חשבונית מס",D399="חשבונית מס-קבלה"),H399&gt;5000,L399=""),"חסר מספר הקצאה",IF(AND(N(G399)&gt;0,NOT(OR(D399="חשבונית מס",D399="חשבונית מס-קבלה"))),"המע״מ לא ניתן לקיזוז","")))</f>
      </c>
    </row>
    <row r="400" spans="1:13" x14ac:dyDescent="0.25">
      <c r="A400" s="3"/>
      <c r="B400" s="4"/>
      <c r="C400" s="4"/>
      <c r="D400" s="4"/>
      <c r="E400" s="4"/>
      <c r="F400" s="5"/>
      <c r="G400" s="5"/>
      <c r="H400" s="6">
        <f>IF(F400="","",F400-N(G400))</f>
      </c>
      <c r="I400" s="7">
        <f>IF(OR(F400="",E400=""),"",IF(OR(D400="חשבונית מס",D400="חשבונית מס-קבלה"),N(G400)*IFERROR(VLOOKUP(E400,'שיעורי הכרה'!$A$2:$C$16,3,FALSE),1),0))</f>
      </c>
      <c r="J400" s="8">
        <f>IF(E400="","",IFERROR(VLOOKUP(E400,'שיעורי הכרה'!$A$2:$C$16,2,FALSE),1))</f>
      </c>
      <c r="K400" s="7">
        <f>IF(OR(H400="",J400=""),"",H400*J400)</f>
      </c>
      <c r="L400" s="4"/>
      <c r="M400" s="9">
        <f>IF(F400="","",IF(AND(OR(D400="חשבונית מס",D400="חשבונית מס-קבלה"),H400&gt;5000,L400=""),"חסר מספר הקצאה",IF(AND(N(G400)&gt;0,NOT(OR(D400="חשבונית מס",D400="חשבונית מס-קבלה"))),"המע״מ לא ניתן לקיזוז","")))</f>
      </c>
    </row>
    <row r="401" spans="1:13" x14ac:dyDescent="0.25">
      <c r="A401" s="3"/>
      <c r="B401" s="4"/>
      <c r="C401" s="4"/>
      <c r="D401" s="4"/>
      <c r="E401" s="4"/>
      <c r="F401" s="5"/>
      <c r="G401" s="5"/>
      <c r="H401" s="6">
        <f>IF(F401="","",F401-N(G401))</f>
      </c>
      <c r="I401" s="7">
        <f>IF(OR(F401="",E401=""),"",IF(OR(D401="חשבונית מס",D401="חשבונית מס-קבלה"),N(G401)*IFERROR(VLOOKUP(E401,'שיעורי הכרה'!$A$2:$C$16,3,FALSE),1),0))</f>
      </c>
      <c r="J401" s="8">
        <f>IF(E401="","",IFERROR(VLOOKUP(E401,'שיעורי הכרה'!$A$2:$C$16,2,FALSE),1))</f>
      </c>
      <c r="K401" s="7">
        <f>IF(OR(H401="",J401=""),"",H401*J401)</f>
      </c>
      <c r="L401" s="4"/>
      <c r="M401" s="9">
        <f>IF(F401="","",IF(AND(OR(D401="חשבונית מס",D401="חשבונית מס-קבלה"),H401&gt;5000,L401=""),"חסר מספר הקצאה",IF(AND(N(G401)&gt;0,NOT(OR(D401="חשבונית מס",D401="חשבונית מס-קבלה"))),"המע״מ לא ניתן לקיזוז","")))</f>
      </c>
    </row>
  </sheetData>
  <autoFilter ref="A1:N1"/>
  <dataValidations count="2">
    <dataValidation type="list" allowBlank="1" showErrorMessage="1" errorTitle="סוג מסמך" error="בחרו מהרשימה" sqref="D2:D401">
      <formula1>"חשבונית מס,חשבונית מס-קבלה,קבלה,חשבונית עסקה,פרופורמה,חשבונית זיכוי,חשבון"</formula1>
    </dataValidation>
    <dataValidation type="list" allowBlank="1" sqref="E2:E401">
      <formula1>'שיעורי הכרה'!$A$2:$A$16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H40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2" customWidth="1"/>
    <col min="4" max="4" width="15" customWidth="1"/>
    <col min="5" max="6" width="14" customWidth="1"/>
    <col min="7" max="7" width="26" customWidth="1"/>
  </cols>
  <sheetData>
    <row r="1" ht="30" customHeight="1" spans="1:8" x14ac:dyDescent="0.25">
      <c r="A1" s="1" t="s">
        <v>0</v>
      </c>
      <c r="B1" s="1" t="s">
        <v>35</v>
      </c>
      <c r="C1" s="1" t="s">
        <v>2</v>
      </c>
      <c r="D1" s="1" t="s">
        <v>7</v>
      </c>
      <c r="E1" s="1" t="s">
        <v>36</v>
      </c>
      <c r="F1" s="1" t="s">
        <v>37</v>
      </c>
      <c r="G1" s="1" t="s">
        <v>13</v>
      </c>
      <c r="H1" s="10" t="s">
        <v>38</v>
      </c>
    </row>
    <row r="2" spans="1:6" x14ac:dyDescent="0.25">
      <c r="A2" s="3">
        <v>46296.875</v>
      </c>
      <c r="B2" s="4" t="s">
        <v>39</v>
      </c>
      <c r="C2" s="4" t="s">
        <v>40</v>
      </c>
      <c r="D2" s="5">
        <v>5000</v>
      </c>
      <c r="E2" s="5">
        <f>IF(D2="","",ROUND(D2*18%,2))</f>
      </c>
      <c r="F2" s="5">
        <f>IF(D2="","",D2+E2)</f>
      </c>
    </row>
    <row r="3" spans="1:6" x14ac:dyDescent="0.25">
      <c r="A3" s="3"/>
      <c r="B3" s="4"/>
      <c r="C3" s="4"/>
      <c r="D3" s="5"/>
      <c r="E3" s="5">
        <f>IF(D3="","",ROUND(D3*18%,2))</f>
      </c>
      <c r="F3" s="5">
        <f>IF(D3="","",D3+E3)</f>
      </c>
    </row>
    <row r="4" spans="1:6" x14ac:dyDescent="0.25">
      <c r="A4" s="3"/>
      <c r="B4" s="4"/>
      <c r="C4" s="4"/>
      <c r="D4" s="5"/>
      <c r="E4" s="5">
        <f>IF(D4="","",ROUND(D4*18%,2))</f>
      </c>
      <c r="F4" s="5">
        <f>IF(D4="","",D4+E4)</f>
      </c>
    </row>
    <row r="5" spans="1:6" x14ac:dyDescent="0.25">
      <c r="A5" s="3"/>
      <c r="B5" s="4"/>
      <c r="C5" s="4"/>
      <c r="D5" s="5"/>
      <c r="E5" s="5">
        <f>IF(D5="","",ROUND(D5*18%,2))</f>
      </c>
      <c r="F5" s="5">
        <f>IF(D5="","",D5+E5)</f>
      </c>
    </row>
    <row r="6" spans="1:6" x14ac:dyDescent="0.25">
      <c r="A6" s="3"/>
      <c r="B6" s="4"/>
      <c r="C6" s="4"/>
      <c r="D6" s="5"/>
      <c r="E6" s="5">
        <f>IF(D6="","",ROUND(D6*18%,2))</f>
      </c>
      <c r="F6" s="5">
        <f>IF(D6="","",D6+E6)</f>
      </c>
    </row>
    <row r="7" spans="1:6" x14ac:dyDescent="0.25">
      <c r="A7" s="3"/>
      <c r="B7" s="4"/>
      <c r="C7" s="4"/>
      <c r="D7" s="5"/>
      <c r="E7" s="5">
        <f>IF(D7="","",ROUND(D7*18%,2))</f>
      </c>
      <c r="F7" s="5">
        <f>IF(D7="","",D7+E7)</f>
      </c>
    </row>
    <row r="8" spans="1:6" x14ac:dyDescent="0.25">
      <c r="A8" s="3"/>
      <c r="B8" s="4"/>
      <c r="C8" s="4"/>
      <c r="D8" s="5"/>
      <c r="E8" s="5">
        <f>IF(D8="","",ROUND(D8*18%,2))</f>
      </c>
      <c r="F8" s="5">
        <f>IF(D8="","",D8+E8)</f>
      </c>
    </row>
    <row r="9" spans="1:6" x14ac:dyDescent="0.25">
      <c r="A9" s="3"/>
      <c r="B9" s="4"/>
      <c r="C9" s="4"/>
      <c r="D9" s="5"/>
      <c r="E9" s="5">
        <f>IF(D9="","",ROUND(D9*18%,2))</f>
      </c>
      <c r="F9" s="5">
        <f>IF(D9="","",D9+E9)</f>
      </c>
    </row>
    <row r="10" spans="1:6" x14ac:dyDescent="0.25">
      <c r="A10" s="3"/>
      <c r="B10" s="4"/>
      <c r="C10" s="4"/>
      <c r="D10" s="5"/>
      <c r="E10" s="5">
        <f>IF(D10="","",ROUND(D10*18%,2))</f>
      </c>
      <c r="F10" s="5">
        <f>IF(D10="","",D10+E10)</f>
      </c>
    </row>
    <row r="11" spans="1:6" x14ac:dyDescent="0.25">
      <c r="A11" s="3"/>
      <c r="B11" s="4"/>
      <c r="C11" s="4"/>
      <c r="D11" s="5"/>
      <c r="E11" s="5">
        <f>IF(D11="","",ROUND(D11*18%,2))</f>
      </c>
      <c r="F11" s="5">
        <f>IF(D11="","",D11+E11)</f>
      </c>
    </row>
    <row r="12" spans="1:6" x14ac:dyDescent="0.25">
      <c r="A12" s="3"/>
      <c r="B12" s="4"/>
      <c r="C12" s="4"/>
      <c r="D12" s="5"/>
      <c r="E12" s="5">
        <f>IF(D12="","",ROUND(D12*18%,2))</f>
      </c>
      <c r="F12" s="5">
        <f>IF(D12="","",D12+E12)</f>
      </c>
    </row>
    <row r="13" spans="1:6" x14ac:dyDescent="0.25">
      <c r="A13" s="3"/>
      <c r="B13" s="4"/>
      <c r="C13" s="4"/>
      <c r="D13" s="5"/>
      <c r="E13" s="5">
        <f>IF(D13="","",ROUND(D13*18%,2))</f>
      </c>
      <c r="F13" s="5">
        <f>IF(D13="","",D13+E13)</f>
      </c>
    </row>
    <row r="14" spans="1:6" x14ac:dyDescent="0.25">
      <c r="A14" s="3"/>
      <c r="B14" s="4"/>
      <c r="C14" s="4"/>
      <c r="D14" s="5"/>
      <c r="E14" s="5">
        <f>IF(D14="","",ROUND(D14*18%,2))</f>
      </c>
      <c r="F14" s="5">
        <f>IF(D14="","",D14+E14)</f>
      </c>
    </row>
    <row r="15" spans="1:6" x14ac:dyDescent="0.25">
      <c r="A15" s="3"/>
      <c r="B15" s="4"/>
      <c r="C15" s="4"/>
      <c r="D15" s="5"/>
      <c r="E15" s="5">
        <f>IF(D15="","",ROUND(D15*18%,2))</f>
      </c>
      <c r="F15" s="5">
        <f>IF(D15="","",D15+E15)</f>
      </c>
    </row>
    <row r="16" spans="1:6" x14ac:dyDescent="0.25">
      <c r="A16" s="3"/>
      <c r="B16" s="4"/>
      <c r="C16" s="4"/>
      <c r="D16" s="5"/>
      <c r="E16" s="5">
        <f>IF(D16="","",ROUND(D16*18%,2))</f>
      </c>
      <c r="F16" s="5">
        <f>IF(D16="","",D16+E16)</f>
      </c>
    </row>
    <row r="17" spans="1:6" x14ac:dyDescent="0.25">
      <c r="A17" s="3"/>
      <c r="B17" s="4"/>
      <c r="C17" s="4"/>
      <c r="D17" s="5"/>
      <c r="E17" s="5">
        <f>IF(D17="","",ROUND(D17*18%,2))</f>
      </c>
      <c r="F17" s="5">
        <f>IF(D17="","",D17+E17)</f>
      </c>
    </row>
    <row r="18" spans="1:6" x14ac:dyDescent="0.25">
      <c r="A18" s="3"/>
      <c r="B18" s="4"/>
      <c r="C18" s="4"/>
      <c r="D18" s="5"/>
      <c r="E18" s="5">
        <f>IF(D18="","",ROUND(D18*18%,2))</f>
      </c>
      <c r="F18" s="5">
        <f>IF(D18="","",D18+E18)</f>
      </c>
    </row>
    <row r="19" spans="1:6" x14ac:dyDescent="0.25">
      <c r="A19" s="3"/>
      <c r="B19" s="4"/>
      <c r="C19" s="4"/>
      <c r="D19" s="5"/>
      <c r="E19" s="5">
        <f>IF(D19="","",ROUND(D19*18%,2))</f>
      </c>
      <c r="F19" s="5">
        <f>IF(D19="","",D19+E19)</f>
      </c>
    </row>
    <row r="20" spans="1:6" x14ac:dyDescent="0.25">
      <c r="A20" s="3"/>
      <c r="B20" s="4"/>
      <c r="C20" s="4"/>
      <c r="D20" s="5"/>
      <c r="E20" s="5">
        <f>IF(D20="","",ROUND(D20*18%,2))</f>
      </c>
      <c r="F20" s="5">
        <f>IF(D20="","",D20+E20)</f>
      </c>
    </row>
    <row r="21" spans="1:6" x14ac:dyDescent="0.25">
      <c r="A21" s="3"/>
      <c r="B21" s="4"/>
      <c r="C21" s="4"/>
      <c r="D21" s="5"/>
      <c r="E21" s="5">
        <f>IF(D21="","",ROUND(D21*18%,2))</f>
      </c>
      <c r="F21" s="5">
        <f>IF(D21="","",D21+E21)</f>
      </c>
    </row>
    <row r="22" spans="1:6" x14ac:dyDescent="0.25">
      <c r="A22" s="3"/>
      <c r="B22" s="4"/>
      <c r="C22" s="4"/>
      <c r="D22" s="5"/>
      <c r="E22" s="5">
        <f>IF(D22="","",ROUND(D22*18%,2))</f>
      </c>
      <c r="F22" s="5">
        <f>IF(D22="","",D22+E22)</f>
      </c>
    </row>
    <row r="23" spans="1:6" x14ac:dyDescent="0.25">
      <c r="A23" s="3"/>
      <c r="B23" s="4"/>
      <c r="C23" s="4"/>
      <c r="D23" s="5"/>
      <c r="E23" s="5">
        <f>IF(D23="","",ROUND(D23*18%,2))</f>
      </c>
      <c r="F23" s="5">
        <f>IF(D23="","",D23+E23)</f>
      </c>
    </row>
    <row r="24" spans="1:6" x14ac:dyDescent="0.25">
      <c r="A24" s="3"/>
      <c r="B24" s="4"/>
      <c r="C24" s="4"/>
      <c r="D24" s="5"/>
      <c r="E24" s="5">
        <f>IF(D24="","",ROUND(D24*18%,2))</f>
      </c>
      <c r="F24" s="5">
        <f>IF(D24="","",D24+E24)</f>
      </c>
    </row>
    <row r="25" spans="1:6" x14ac:dyDescent="0.25">
      <c r="A25" s="3"/>
      <c r="B25" s="4"/>
      <c r="C25" s="4"/>
      <c r="D25" s="5"/>
      <c r="E25" s="5">
        <f>IF(D25="","",ROUND(D25*18%,2))</f>
      </c>
      <c r="F25" s="5">
        <f>IF(D25="","",D25+E25)</f>
      </c>
    </row>
    <row r="26" spans="1:6" x14ac:dyDescent="0.25">
      <c r="A26" s="3"/>
      <c r="B26" s="4"/>
      <c r="C26" s="4"/>
      <c r="D26" s="5"/>
      <c r="E26" s="5">
        <f>IF(D26="","",ROUND(D26*18%,2))</f>
      </c>
      <c r="F26" s="5">
        <f>IF(D26="","",D26+E26)</f>
      </c>
    </row>
    <row r="27" spans="1:6" x14ac:dyDescent="0.25">
      <c r="A27" s="3"/>
      <c r="B27" s="4"/>
      <c r="C27" s="4"/>
      <c r="D27" s="5"/>
      <c r="E27" s="5">
        <f>IF(D27="","",ROUND(D27*18%,2))</f>
      </c>
      <c r="F27" s="5">
        <f>IF(D27="","",D27+E27)</f>
      </c>
    </row>
    <row r="28" spans="1:6" x14ac:dyDescent="0.25">
      <c r="A28" s="3"/>
      <c r="B28" s="4"/>
      <c r="C28" s="4"/>
      <c r="D28" s="5"/>
      <c r="E28" s="5">
        <f>IF(D28="","",ROUND(D28*18%,2))</f>
      </c>
      <c r="F28" s="5">
        <f>IF(D28="","",D28+E28)</f>
      </c>
    </row>
    <row r="29" spans="1:6" x14ac:dyDescent="0.25">
      <c r="A29" s="3"/>
      <c r="B29" s="4"/>
      <c r="C29" s="4"/>
      <c r="D29" s="5"/>
      <c r="E29" s="5">
        <f>IF(D29="","",ROUND(D29*18%,2))</f>
      </c>
      <c r="F29" s="5">
        <f>IF(D29="","",D29+E29)</f>
      </c>
    </row>
    <row r="30" spans="1:6" x14ac:dyDescent="0.25">
      <c r="A30" s="3"/>
      <c r="B30" s="4"/>
      <c r="C30" s="4"/>
      <c r="D30" s="5"/>
      <c r="E30" s="5">
        <f>IF(D30="","",ROUND(D30*18%,2))</f>
      </c>
      <c r="F30" s="5">
        <f>IF(D30="","",D30+E30)</f>
      </c>
    </row>
    <row r="31" spans="1:6" x14ac:dyDescent="0.25">
      <c r="A31" s="3"/>
      <c r="B31" s="4"/>
      <c r="C31" s="4"/>
      <c r="D31" s="5"/>
      <c r="E31" s="5">
        <f>IF(D31="","",ROUND(D31*18%,2))</f>
      </c>
      <c r="F31" s="5">
        <f>IF(D31="","",D31+E31)</f>
      </c>
    </row>
    <row r="32" spans="1:6" x14ac:dyDescent="0.25">
      <c r="A32" s="3"/>
      <c r="B32" s="4"/>
      <c r="C32" s="4"/>
      <c r="D32" s="5"/>
      <c r="E32" s="5">
        <f>IF(D32="","",ROUND(D32*18%,2))</f>
      </c>
      <c r="F32" s="5">
        <f>IF(D32="","",D32+E32)</f>
      </c>
    </row>
    <row r="33" spans="1:6" x14ac:dyDescent="0.25">
      <c r="A33" s="3"/>
      <c r="B33" s="4"/>
      <c r="C33" s="4"/>
      <c r="D33" s="5"/>
      <c r="E33" s="5">
        <f>IF(D33="","",ROUND(D33*18%,2))</f>
      </c>
      <c r="F33" s="5">
        <f>IF(D33="","",D33+E33)</f>
      </c>
    </row>
    <row r="34" spans="1:6" x14ac:dyDescent="0.25">
      <c r="A34" s="3"/>
      <c r="B34" s="4"/>
      <c r="C34" s="4"/>
      <c r="D34" s="5"/>
      <c r="E34" s="5">
        <f>IF(D34="","",ROUND(D34*18%,2))</f>
      </c>
      <c r="F34" s="5">
        <f>IF(D34="","",D34+E34)</f>
      </c>
    </row>
    <row r="35" spans="1:6" x14ac:dyDescent="0.25">
      <c r="A35" s="3"/>
      <c r="B35" s="4"/>
      <c r="C35" s="4"/>
      <c r="D35" s="5"/>
      <c r="E35" s="5">
        <f>IF(D35="","",ROUND(D35*18%,2))</f>
      </c>
      <c r="F35" s="5">
        <f>IF(D35="","",D35+E35)</f>
      </c>
    </row>
    <row r="36" spans="1:6" x14ac:dyDescent="0.25">
      <c r="A36" s="3"/>
      <c r="B36" s="4"/>
      <c r="C36" s="4"/>
      <c r="D36" s="5"/>
      <c r="E36" s="5">
        <f>IF(D36="","",ROUND(D36*18%,2))</f>
      </c>
      <c r="F36" s="5">
        <f>IF(D36="","",D36+E36)</f>
      </c>
    </row>
    <row r="37" spans="1:6" x14ac:dyDescent="0.25">
      <c r="A37" s="3"/>
      <c r="B37" s="4"/>
      <c r="C37" s="4"/>
      <c r="D37" s="5"/>
      <c r="E37" s="5">
        <f>IF(D37="","",ROUND(D37*18%,2))</f>
      </c>
      <c r="F37" s="5">
        <f>IF(D37="","",D37+E37)</f>
      </c>
    </row>
    <row r="38" spans="1:6" x14ac:dyDescent="0.25">
      <c r="A38" s="3"/>
      <c r="B38" s="4"/>
      <c r="C38" s="4"/>
      <c r="D38" s="5"/>
      <c r="E38" s="5">
        <f>IF(D38="","",ROUND(D38*18%,2))</f>
      </c>
      <c r="F38" s="5">
        <f>IF(D38="","",D38+E38)</f>
      </c>
    </row>
    <row r="39" spans="1:6" x14ac:dyDescent="0.25">
      <c r="A39" s="3"/>
      <c r="B39" s="4"/>
      <c r="C39" s="4"/>
      <c r="D39" s="5"/>
      <c r="E39" s="5">
        <f>IF(D39="","",ROUND(D39*18%,2))</f>
      </c>
      <c r="F39" s="5">
        <f>IF(D39="","",D39+E39)</f>
      </c>
    </row>
    <row r="40" spans="1:6" x14ac:dyDescent="0.25">
      <c r="A40" s="3"/>
      <c r="B40" s="4"/>
      <c r="C40" s="4"/>
      <c r="D40" s="5"/>
      <c r="E40" s="5">
        <f>IF(D40="","",ROUND(D40*18%,2))</f>
      </c>
      <c r="F40" s="5">
        <f>IF(D40="","",D40+E40)</f>
      </c>
    </row>
    <row r="41" spans="1:6" x14ac:dyDescent="0.25">
      <c r="A41" s="3"/>
      <c r="B41" s="4"/>
      <c r="C41" s="4"/>
      <c r="D41" s="5"/>
      <c r="E41" s="5">
        <f>IF(D41="","",ROUND(D41*18%,2))</f>
      </c>
      <c r="F41" s="5">
        <f>IF(D41="","",D41+E41)</f>
      </c>
    </row>
    <row r="42" spans="1:6" x14ac:dyDescent="0.25">
      <c r="A42" s="3"/>
      <c r="B42" s="4"/>
      <c r="C42" s="4"/>
      <c r="D42" s="5"/>
      <c r="E42" s="5">
        <f>IF(D42="","",ROUND(D42*18%,2))</f>
      </c>
      <c r="F42" s="5">
        <f>IF(D42="","",D42+E42)</f>
      </c>
    </row>
    <row r="43" spans="1:6" x14ac:dyDescent="0.25">
      <c r="A43" s="3"/>
      <c r="B43" s="4"/>
      <c r="C43" s="4"/>
      <c r="D43" s="5"/>
      <c r="E43" s="5">
        <f>IF(D43="","",ROUND(D43*18%,2))</f>
      </c>
      <c r="F43" s="5">
        <f>IF(D43="","",D43+E43)</f>
      </c>
    </row>
    <row r="44" spans="1:6" x14ac:dyDescent="0.25">
      <c r="A44" s="3"/>
      <c r="B44" s="4"/>
      <c r="C44" s="4"/>
      <c r="D44" s="5"/>
      <c r="E44" s="5">
        <f>IF(D44="","",ROUND(D44*18%,2))</f>
      </c>
      <c r="F44" s="5">
        <f>IF(D44="","",D44+E44)</f>
      </c>
    </row>
    <row r="45" spans="1:6" x14ac:dyDescent="0.25">
      <c r="A45" s="3"/>
      <c r="B45" s="4"/>
      <c r="C45" s="4"/>
      <c r="D45" s="5"/>
      <c r="E45" s="5">
        <f>IF(D45="","",ROUND(D45*18%,2))</f>
      </c>
      <c r="F45" s="5">
        <f>IF(D45="","",D45+E45)</f>
      </c>
    </row>
    <row r="46" spans="1:6" x14ac:dyDescent="0.25">
      <c r="A46" s="3"/>
      <c r="B46" s="4"/>
      <c r="C46" s="4"/>
      <c r="D46" s="5"/>
      <c r="E46" s="5">
        <f>IF(D46="","",ROUND(D46*18%,2))</f>
      </c>
      <c r="F46" s="5">
        <f>IF(D46="","",D46+E46)</f>
      </c>
    </row>
    <row r="47" spans="1:6" x14ac:dyDescent="0.25">
      <c r="A47" s="3"/>
      <c r="B47" s="4"/>
      <c r="C47" s="4"/>
      <c r="D47" s="5"/>
      <c r="E47" s="5">
        <f>IF(D47="","",ROUND(D47*18%,2))</f>
      </c>
      <c r="F47" s="5">
        <f>IF(D47="","",D47+E47)</f>
      </c>
    </row>
    <row r="48" spans="1:6" x14ac:dyDescent="0.25">
      <c r="A48" s="3"/>
      <c r="B48" s="4"/>
      <c r="C48" s="4"/>
      <c r="D48" s="5"/>
      <c r="E48" s="5">
        <f>IF(D48="","",ROUND(D48*18%,2))</f>
      </c>
      <c r="F48" s="5">
        <f>IF(D48="","",D48+E48)</f>
      </c>
    </row>
    <row r="49" spans="1:6" x14ac:dyDescent="0.25">
      <c r="A49" s="3"/>
      <c r="B49" s="4"/>
      <c r="C49" s="4"/>
      <c r="D49" s="5"/>
      <c r="E49" s="5">
        <f>IF(D49="","",ROUND(D49*18%,2))</f>
      </c>
      <c r="F49" s="5">
        <f>IF(D49="","",D49+E49)</f>
      </c>
    </row>
    <row r="50" spans="1:6" x14ac:dyDescent="0.25">
      <c r="A50" s="3"/>
      <c r="B50" s="4"/>
      <c r="C50" s="4"/>
      <c r="D50" s="5"/>
      <c r="E50" s="5">
        <f>IF(D50="","",ROUND(D50*18%,2))</f>
      </c>
      <c r="F50" s="5">
        <f>IF(D50="","",D50+E50)</f>
      </c>
    </row>
    <row r="51" spans="1:6" x14ac:dyDescent="0.25">
      <c r="A51" s="3"/>
      <c r="B51" s="4"/>
      <c r="C51" s="4"/>
      <c r="D51" s="5"/>
      <c r="E51" s="5">
        <f>IF(D51="","",ROUND(D51*18%,2))</f>
      </c>
      <c r="F51" s="5">
        <f>IF(D51="","",D51+E51)</f>
      </c>
    </row>
    <row r="52" spans="1:6" x14ac:dyDescent="0.25">
      <c r="A52" s="3"/>
      <c r="B52" s="4"/>
      <c r="C52" s="4"/>
      <c r="D52" s="5"/>
      <c r="E52" s="5">
        <f>IF(D52="","",ROUND(D52*18%,2))</f>
      </c>
      <c r="F52" s="5">
        <f>IF(D52="","",D52+E52)</f>
      </c>
    </row>
    <row r="53" spans="1:6" x14ac:dyDescent="0.25">
      <c r="A53" s="3"/>
      <c r="B53" s="4"/>
      <c r="C53" s="4"/>
      <c r="D53" s="5"/>
      <c r="E53" s="5">
        <f>IF(D53="","",ROUND(D53*18%,2))</f>
      </c>
      <c r="F53" s="5">
        <f>IF(D53="","",D53+E53)</f>
      </c>
    </row>
    <row r="54" spans="1:6" x14ac:dyDescent="0.25">
      <c r="A54" s="3"/>
      <c r="B54" s="4"/>
      <c r="C54" s="4"/>
      <c r="D54" s="5"/>
      <c r="E54" s="5">
        <f>IF(D54="","",ROUND(D54*18%,2))</f>
      </c>
      <c r="F54" s="5">
        <f>IF(D54="","",D54+E54)</f>
      </c>
    </row>
    <row r="55" spans="1:6" x14ac:dyDescent="0.25">
      <c r="A55" s="3"/>
      <c r="B55" s="4"/>
      <c r="C55" s="4"/>
      <c r="D55" s="5"/>
      <c r="E55" s="5">
        <f>IF(D55="","",ROUND(D55*18%,2))</f>
      </c>
      <c r="F55" s="5">
        <f>IF(D55="","",D55+E55)</f>
      </c>
    </row>
    <row r="56" spans="1:6" x14ac:dyDescent="0.25">
      <c r="A56" s="3"/>
      <c r="B56" s="4"/>
      <c r="C56" s="4"/>
      <c r="D56" s="5"/>
      <c r="E56" s="5">
        <f>IF(D56="","",ROUND(D56*18%,2))</f>
      </c>
      <c r="F56" s="5">
        <f>IF(D56="","",D56+E56)</f>
      </c>
    </row>
    <row r="57" spans="1:6" x14ac:dyDescent="0.25">
      <c r="A57" s="3"/>
      <c r="B57" s="4"/>
      <c r="C57" s="4"/>
      <c r="D57" s="5"/>
      <c r="E57" s="5">
        <f>IF(D57="","",ROUND(D57*18%,2))</f>
      </c>
      <c r="F57" s="5">
        <f>IF(D57="","",D57+E57)</f>
      </c>
    </row>
    <row r="58" spans="1:6" x14ac:dyDescent="0.25">
      <c r="A58" s="3"/>
      <c r="B58" s="4"/>
      <c r="C58" s="4"/>
      <c r="D58" s="5"/>
      <c r="E58" s="5">
        <f>IF(D58="","",ROUND(D58*18%,2))</f>
      </c>
      <c r="F58" s="5">
        <f>IF(D58="","",D58+E58)</f>
      </c>
    </row>
    <row r="59" spans="1:6" x14ac:dyDescent="0.25">
      <c r="A59" s="3"/>
      <c r="B59" s="4"/>
      <c r="C59" s="4"/>
      <c r="D59" s="5"/>
      <c r="E59" s="5">
        <f>IF(D59="","",ROUND(D59*18%,2))</f>
      </c>
      <c r="F59" s="5">
        <f>IF(D59="","",D59+E59)</f>
      </c>
    </row>
    <row r="60" spans="1:6" x14ac:dyDescent="0.25">
      <c r="A60" s="3"/>
      <c r="B60" s="4"/>
      <c r="C60" s="4"/>
      <c r="D60" s="5"/>
      <c r="E60" s="5">
        <f>IF(D60="","",ROUND(D60*18%,2))</f>
      </c>
      <c r="F60" s="5">
        <f>IF(D60="","",D60+E60)</f>
      </c>
    </row>
    <row r="61" spans="1:6" x14ac:dyDescent="0.25">
      <c r="A61" s="3"/>
      <c r="B61" s="4"/>
      <c r="C61" s="4"/>
      <c r="D61" s="5"/>
      <c r="E61" s="5">
        <f>IF(D61="","",ROUND(D61*18%,2))</f>
      </c>
      <c r="F61" s="5">
        <f>IF(D61="","",D61+E61)</f>
      </c>
    </row>
    <row r="62" spans="1:6" x14ac:dyDescent="0.25">
      <c r="A62" s="3"/>
      <c r="B62" s="4"/>
      <c r="C62" s="4"/>
      <c r="D62" s="5"/>
      <c r="E62" s="5">
        <f>IF(D62="","",ROUND(D62*18%,2))</f>
      </c>
      <c r="F62" s="5">
        <f>IF(D62="","",D62+E62)</f>
      </c>
    </row>
    <row r="63" spans="1:6" x14ac:dyDescent="0.25">
      <c r="A63" s="3"/>
      <c r="B63" s="4"/>
      <c r="C63" s="4"/>
      <c r="D63" s="5"/>
      <c r="E63" s="5">
        <f>IF(D63="","",ROUND(D63*18%,2))</f>
      </c>
      <c r="F63" s="5">
        <f>IF(D63="","",D63+E63)</f>
      </c>
    </row>
    <row r="64" spans="1:6" x14ac:dyDescent="0.25">
      <c r="A64" s="3"/>
      <c r="B64" s="4"/>
      <c r="C64" s="4"/>
      <c r="D64" s="5"/>
      <c r="E64" s="5">
        <f>IF(D64="","",ROUND(D64*18%,2))</f>
      </c>
      <c r="F64" s="5">
        <f>IF(D64="","",D64+E64)</f>
      </c>
    </row>
    <row r="65" spans="1:6" x14ac:dyDescent="0.25">
      <c r="A65" s="3"/>
      <c r="B65" s="4"/>
      <c r="C65" s="4"/>
      <c r="D65" s="5"/>
      <c r="E65" s="5">
        <f>IF(D65="","",ROUND(D65*18%,2))</f>
      </c>
      <c r="F65" s="5">
        <f>IF(D65="","",D65+E65)</f>
      </c>
    </row>
    <row r="66" spans="1:6" x14ac:dyDescent="0.25">
      <c r="A66" s="3"/>
      <c r="B66" s="4"/>
      <c r="C66" s="4"/>
      <c r="D66" s="5"/>
      <c r="E66" s="5">
        <f>IF(D66="","",ROUND(D66*18%,2))</f>
      </c>
      <c r="F66" s="5">
        <f>IF(D66="","",D66+E66)</f>
      </c>
    </row>
    <row r="67" spans="1:6" x14ac:dyDescent="0.25">
      <c r="A67" s="3"/>
      <c r="B67" s="4"/>
      <c r="C67" s="4"/>
      <c r="D67" s="5"/>
      <c r="E67" s="5">
        <f>IF(D67="","",ROUND(D67*18%,2))</f>
      </c>
      <c r="F67" s="5">
        <f>IF(D67="","",D67+E67)</f>
      </c>
    </row>
    <row r="68" spans="1:6" x14ac:dyDescent="0.25">
      <c r="A68" s="3"/>
      <c r="B68" s="4"/>
      <c r="C68" s="4"/>
      <c r="D68" s="5"/>
      <c r="E68" s="5">
        <f>IF(D68="","",ROUND(D68*18%,2))</f>
      </c>
      <c r="F68" s="5">
        <f>IF(D68="","",D68+E68)</f>
      </c>
    </row>
    <row r="69" spans="1:6" x14ac:dyDescent="0.25">
      <c r="A69" s="3"/>
      <c r="B69" s="4"/>
      <c r="C69" s="4"/>
      <c r="D69" s="5"/>
      <c r="E69" s="5">
        <f>IF(D69="","",ROUND(D69*18%,2))</f>
      </c>
      <c r="F69" s="5">
        <f>IF(D69="","",D69+E69)</f>
      </c>
    </row>
    <row r="70" spans="1:6" x14ac:dyDescent="0.25">
      <c r="A70" s="3"/>
      <c r="B70" s="4"/>
      <c r="C70" s="4"/>
      <c r="D70" s="5"/>
      <c r="E70" s="5">
        <f>IF(D70="","",ROUND(D70*18%,2))</f>
      </c>
      <c r="F70" s="5">
        <f>IF(D70="","",D70+E70)</f>
      </c>
    </row>
    <row r="71" spans="1:6" x14ac:dyDescent="0.25">
      <c r="A71" s="3"/>
      <c r="B71" s="4"/>
      <c r="C71" s="4"/>
      <c r="D71" s="5"/>
      <c r="E71" s="5">
        <f>IF(D71="","",ROUND(D71*18%,2))</f>
      </c>
      <c r="F71" s="5">
        <f>IF(D71="","",D71+E71)</f>
      </c>
    </row>
    <row r="72" spans="1:6" x14ac:dyDescent="0.25">
      <c r="A72" s="3"/>
      <c r="B72" s="4"/>
      <c r="C72" s="4"/>
      <c r="D72" s="5"/>
      <c r="E72" s="5">
        <f>IF(D72="","",ROUND(D72*18%,2))</f>
      </c>
      <c r="F72" s="5">
        <f>IF(D72="","",D72+E72)</f>
      </c>
    </row>
    <row r="73" spans="1:6" x14ac:dyDescent="0.25">
      <c r="A73" s="3"/>
      <c r="B73" s="4"/>
      <c r="C73" s="4"/>
      <c r="D73" s="5"/>
      <c r="E73" s="5">
        <f>IF(D73="","",ROUND(D73*18%,2))</f>
      </c>
      <c r="F73" s="5">
        <f>IF(D73="","",D73+E73)</f>
      </c>
    </row>
    <row r="74" spans="1:6" x14ac:dyDescent="0.25">
      <c r="A74" s="3"/>
      <c r="B74" s="4"/>
      <c r="C74" s="4"/>
      <c r="D74" s="5"/>
      <c r="E74" s="5">
        <f>IF(D74="","",ROUND(D74*18%,2))</f>
      </c>
      <c r="F74" s="5">
        <f>IF(D74="","",D74+E74)</f>
      </c>
    </row>
    <row r="75" spans="1:6" x14ac:dyDescent="0.25">
      <c r="A75" s="3"/>
      <c r="B75" s="4"/>
      <c r="C75" s="4"/>
      <c r="D75" s="5"/>
      <c r="E75" s="5">
        <f>IF(D75="","",ROUND(D75*18%,2))</f>
      </c>
      <c r="F75" s="5">
        <f>IF(D75="","",D75+E75)</f>
      </c>
    </row>
    <row r="76" spans="1:6" x14ac:dyDescent="0.25">
      <c r="A76" s="3"/>
      <c r="B76" s="4"/>
      <c r="C76" s="4"/>
      <c r="D76" s="5"/>
      <c r="E76" s="5">
        <f>IF(D76="","",ROUND(D76*18%,2))</f>
      </c>
      <c r="F76" s="5">
        <f>IF(D76="","",D76+E76)</f>
      </c>
    </row>
    <row r="77" spans="1:6" x14ac:dyDescent="0.25">
      <c r="A77" s="3"/>
      <c r="B77" s="4"/>
      <c r="C77" s="4"/>
      <c r="D77" s="5"/>
      <c r="E77" s="5">
        <f>IF(D77="","",ROUND(D77*18%,2))</f>
      </c>
      <c r="F77" s="5">
        <f>IF(D77="","",D77+E77)</f>
      </c>
    </row>
    <row r="78" spans="1:6" x14ac:dyDescent="0.25">
      <c r="A78" s="3"/>
      <c r="B78" s="4"/>
      <c r="C78" s="4"/>
      <c r="D78" s="5"/>
      <c r="E78" s="5">
        <f>IF(D78="","",ROUND(D78*18%,2))</f>
      </c>
      <c r="F78" s="5">
        <f>IF(D78="","",D78+E78)</f>
      </c>
    </row>
    <row r="79" spans="1:6" x14ac:dyDescent="0.25">
      <c r="A79" s="3"/>
      <c r="B79" s="4"/>
      <c r="C79" s="4"/>
      <c r="D79" s="5"/>
      <c r="E79" s="5">
        <f>IF(D79="","",ROUND(D79*18%,2))</f>
      </c>
      <c r="F79" s="5">
        <f>IF(D79="","",D79+E79)</f>
      </c>
    </row>
    <row r="80" spans="1:6" x14ac:dyDescent="0.25">
      <c r="A80" s="3"/>
      <c r="B80" s="4"/>
      <c r="C80" s="4"/>
      <c r="D80" s="5"/>
      <c r="E80" s="5">
        <f>IF(D80="","",ROUND(D80*18%,2))</f>
      </c>
      <c r="F80" s="5">
        <f>IF(D80="","",D80+E80)</f>
      </c>
    </row>
    <row r="81" spans="1:6" x14ac:dyDescent="0.25">
      <c r="A81" s="3"/>
      <c r="B81" s="4"/>
      <c r="C81" s="4"/>
      <c r="D81" s="5"/>
      <c r="E81" s="5">
        <f>IF(D81="","",ROUND(D81*18%,2))</f>
      </c>
      <c r="F81" s="5">
        <f>IF(D81="","",D81+E81)</f>
      </c>
    </row>
    <row r="82" spans="1:6" x14ac:dyDescent="0.25">
      <c r="A82" s="3"/>
      <c r="B82" s="4"/>
      <c r="C82" s="4"/>
      <c r="D82" s="5"/>
      <c r="E82" s="5">
        <f>IF(D82="","",ROUND(D82*18%,2))</f>
      </c>
      <c r="F82" s="5">
        <f>IF(D82="","",D82+E82)</f>
      </c>
    </row>
    <row r="83" spans="1:6" x14ac:dyDescent="0.25">
      <c r="A83" s="3"/>
      <c r="B83" s="4"/>
      <c r="C83" s="4"/>
      <c r="D83" s="5"/>
      <c r="E83" s="5">
        <f>IF(D83="","",ROUND(D83*18%,2))</f>
      </c>
      <c r="F83" s="5">
        <f>IF(D83="","",D83+E83)</f>
      </c>
    </row>
    <row r="84" spans="1:6" x14ac:dyDescent="0.25">
      <c r="A84" s="3"/>
      <c r="B84" s="4"/>
      <c r="C84" s="4"/>
      <c r="D84" s="5"/>
      <c r="E84" s="5">
        <f>IF(D84="","",ROUND(D84*18%,2))</f>
      </c>
      <c r="F84" s="5">
        <f>IF(D84="","",D84+E84)</f>
      </c>
    </row>
    <row r="85" spans="1:6" x14ac:dyDescent="0.25">
      <c r="A85" s="3"/>
      <c r="B85" s="4"/>
      <c r="C85" s="4"/>
      <c r="D85" s="5"/>
      <c r="E85" s="5">
        <f>IF(D85="","",ROUND(D85*18%,2))</f>
      </c>
      <c r="F85" s="5">
        <f>IF(D85="","",D85+E85)</f>
      </c>
    </row>
    <row r="86" spans="1:6" x14ac:dyDescent="0.25">
      <c r="A86" s="3"/>
      <c r="B86" s="4"/>
      <c r="C86" s="4"/>
      <c r="D86" s="5"/>
      <c r="E86" s="5">
        <f>IF(D86="","",ROUND(D86*18%,2))</f>
      </c>
      <c r="F86" s="5">
        <f>IF(D86="","",D86+E86)</f>
      </c>
    </row>
    <row r="87" spans="1:6" x14ac:dyDescent="0.25">
      <c r="A87" s="3"/>
      <c r="B87" s="4"/>
      <c r="C87" s="4"/>
      <c r="D87" s="5"/>
      <c r="E87" s="5">
        <f>IF(D87="","",ROUND(D87*18%,2))</f>
      </c>
      <c r="F87" s="5">
        <f>IF(D87="","",D87+E87)</f>
      </c>
    </row>
    <row r="88" spans="1:6" x14ac:dyDescent="0.25">
      <c r="A88" s="3"/>
      <c r="B88" s="4"/>
      <c r="C88" s="4"/>
      <c r="D88" s="5"/>
      <c r="E88" s="5">
        <f>IF(D88="","",ROUND(D88*18%,2))</f>
      </c>
      <c r="F88" s="5">
        <f>IF(D88="","",D88+E88)</f>
      </c>
    </row>
    <row r="89" spans="1:6" x14ac:dyDescent="0.25">
      <c r="A89" s="3"/>
      <c r="B89" s="4"/>
      <c r="C89" s="4"/>
      <c r="D89" s="5"/>
      <c r="E89" s="5">
        <f>IF(D89="","",ROUND(D89*18%,2))</f>
      </c>
      <c r="F89" s="5">
        <f>IF(D89="","",D89+E89)</f>
      </c>
    </row>
    <row r="90" spans="1:6" x14ac:dyDescent="0.25">
      <c r="A90" s="3"/>
      <c r="B90" s="4"/>
      <c r="C90" s="4"/>
      <c r="D90" s="5"/>
      <c r="E90" s="5">
        <f>IF(D90="","",ROUND(D90*18%,2))</f>
      </c>
      <c r="F90" s="5">
        <f>IF(D90="","",D90+E90)</f>
      </c>
    </row>
    <row r="91" spans="1:6" x14ac:dyDescent="0.25">
      <c r="A91" s="3"/>
      <c r="B91" s="4"/>
      <c r="C91" s="4"/>
      <c r="D91" s="5"/>
      <c r="E91" s="5">
        <f>IF(D91="","",ROUND(D91*18%,2))</f>
      </c>
      <c r="F91" s="5">
        <f>IF(D91="","",D91+E91)</f>
      </c>
    </row>
    <row r="92" spans="1:6" x14ac:dyDescent="0.25">
      <c r="A92" s="3"/>
      <c r="B92" s="4"/>
      <c r="C92" s="4"/>
      <c r="D92" s="5"/>
      <c r="E92" s="5">
        <f>IF(D92="","",ROUND(D92*18%,2))</f>
      </c>
      <c r="F92" s="5">
        <f>IF(D92="","",D92+E92)</f>
      </c>
    </row>
    <row r="93" spans="1:6" x14ac:dyDescent="0.25">
      <c r="A93" s="3"/>
      <c r="B93" s="4"/>
      <c r="C93" s="4"/>
      <c r="D93" s="5"/>
      <c r="E93" s="5">
        <f>IF(D93="","",ROUND(D93*18%,2))</f>
      </c>
      <c r="F93" s="5">
        <f>IF(D93="","",D93+E93)</f>
      </c>
    </row>
    <row r="94" spans="1:6" x14ac:dyDescent="0.25">
      <c r="A94" s="3"/>
      <c r="B94" s="4"/>
      <c r="C94" s="4"/>
      <c r="D94" s="5"/>
      <c r="E94" s="5">
        <f>IF(D94="","",ROUND(D94*18%,2))</f>
      </c>
      <c r="F94" s="5">
        <f>IF(D94="","",D94+E94)</f>
      </c>
    </row>
    <row r="95" spans="1:6" x14ac:dyDescent="0.25">
      <c r="A95" s="3"/>
      <c r="B95" s="4"/>
      <c r="C95" s="4"/>
      <c r="D95" s="5"/>
      <c r="E95" s="5">
        <f>IF(D95="","",ROUND(D95*18%,2))</f>
      </c>
      <c r="F95" s="5">
        <f>IF(D95="","",D95+E95)</f>
      </c>
    </row>
    <row r="96" spans="1:6" x14ac:dyDescent="0.25">
      <c r="A96" s="3"/>
      <c r="B96" s="4"/>
      <c r="C96" s="4"/>
      <c r="D96" s="5"/>
      <c r="E96" s="5">
        <f>IF(D96="","",ROUND(D96*18%,2))</f>
      </c>
      <c r="F96" s="5">
        <f>IF(D96="","",D96+E96)</f>
      </c>
    </row>
    <row r="97" spans="1:6" x14ac:dyDescent="0.25">
      <c r="A97" s="3"/>
      <c r="B97" s="4"/>
      <c r="C97" s="4"/>
      <c r="D97" s="5"/>
      <c r="E97" s="5">
        <f>IF(D97="","",ROUND(D97*18%,2))</f>
      </c>
      <c r="F97" s="5">
        <f>IF(D97="","",D97+E97)</f>
      </c>
    </row>
    <row r="98" spans="1:6" x14ac:dyDescent="0.25">
      <c r="A98" s="3"/>
      <c r="B98" s="4"/>
      <c r="C98" s="4"/>
      <c r="D98" s="5"/>
      <c r="E98" s="5">
        <f>IF(D98="","",ROUND(D98*18%,2))</f>
      </c>
      <c r="F98" s="5">
        <f>IF(D98="","",D98+E98)</f>
      </c>
    </row>
    <row r="99" spans="1:6" x14ac:dyDescent="0.25">
      <c r="A99" s="3"/>
      <c r="B99" s="4"/>
      <c r="C99" s="4"/>
      <c r="D99" s="5"/>
      <c r="E99" s="5">
        <f>IF(D99="","",ROUND(D99*18%,2))</f>
      </c>
      <c r="F99" s="5">
        <f>IF(D99="","",D99+E99)</f>
      </c>
    </row>
    <row r="100" spans="1:6" x14ac:dyDescent="0.25">
      <c r="A100" s="3"/>
      <c r="B100" s="4"/>
      <c r="C100" s="4"/>
      <c r="D100" s="5"/>
      <c r="E100" s="5">
        <f>IF(D100="","",ROUND(D100*18%,2))</f>
      </c>
      <c r="F100" s="5">
        <f>IF(D100="","",D100+E100)</f>
      </c>
    </row>
    <row r="101" spans="1:6" x14ac:dyDescent="0.25">
      <c r="A101" s="3"/>
      <c r="B101" s="4"/>
      <c r="C101" s="4"/>
      <c r="D101" s="5"/>
      <c r="E101" s="5">
        <f>IF(D101="","",ROUND(D101*18%,2))</f>
      </c>
      <c r="F101" s="5">
        <f>IF(D101="","",D101+E101)</f>
      </c>
    </row>
    <row r="102" spans="1:6" x14ac:dyDescent="0.25">
      <c r="A102" s="3"/>
      <c r="B102" s="4"/>
      <c r="C102" s="4"/>
      <c r="D102" s="5"/>
      <c r="E102" s="5">
        <f>IF(D102="","",ROUND(D102*18%,2))</f>
      </c>
      <c r="F102" s="5">
        <f>IF(D102="","",D102+E102)</f>
      </c>
    </row>
    <row r="103" spans="1:6" x14ac:dyDescent="0.25">
      <c r="A103" s="3"/>
      <c r="B103" s="4"/>
      <c r="C103" s="4"/>
      <c r="D103" s="5"/>
      <c r="E103" s="5">
        <f>IF(D103="","",ROUND(D103*18%,2))</f>
      </c>
      <c r="F103" s="5">
        <f>IF(D103="","",D103+E103)</f>
      </c>
    </row>
    <row r="104" spans="1:6" x14ac:dyDescent="0.25">
      <c r="A104" s="3"/>
      <c r="B104" s="4"/>
      <c r="C104" s="4"/>
      <c r="D104" s="5"/>
      <c r="E104" s="5">
        <f>IF(D104="","",ROUND(D104*18%,2))</f>
      </c>
      <c r="F104" s="5">
        <f>IF(D104="","",D104+E104)</f>
      </c>
    </row>
    <row r="105" spans="1:6" x14ac:dyDescent="0.25">
      <c r="A105" s="3"/>
      <c r="B105" s="4"/>
      <c r="C105" s="4"/>
      <c r="D105" s="5"/>
      <c r="E105" s="5">
        <f>IF(D105="","",ROUND(D105*18%,2))</f>
      </c>
      <c r="F105" s="5">
        <f>IF(D105="","",D105+E105)</f>
      </c>
    </row>
    <row r="106" spans="1:6" x14ac:dyDescent="0.25">
      <c r="A106" s="3"/>
      <c r="B106" s="4"/>
      <c r="C106" s="4"/>
      <c r="D106" s="5"/>
      <c r="E106" s="5">
        <f>IF(D106="","",ROUND(D106*18%,2))</f>
      </c>
      <c r="F106" s="5">
        <f>IF(D106="","",D106+E106)</f>
      </c>
    </row>
    <row r="107" spans="1:6" x14ac:dyDescent="0.25">
      <c r="A107" s="3"/>
      <c r="B107" s="4"/>
      <c r="C107" s="4"/>
      <c r="D107" s="5"/>
      <c r="E107" s="5">
        <f>IF(D107="","",ROUND(D107*18%,2))</f>
      </c>
      <c r="F107" s="5">
        <f>IF(D107="","",D107+E107)</f>
      </c>
    </row>
    <row r="108" spans="1:6" x14ac:dyDescent="0.25">
      <c r="A108" s="3"/>
      <c r="B108" s="4"/>
      <c r="C108" s="4"/>
      <c r="D108" s="5"/>
      <c r="E108" s="5">
        <f>IF(D108="","",ROUND(D108*18%,2))</f>
      </c>
      <c r="F108" s="5">
        <f>IF(D108="","",D108+E108)</f>
      </c>
    </row>
    <row r="109" spans="1:6" x14ac:dyDescent="0.25">
      <c r="A109" s="3"/>
      <c r="B109" s="4"/>
      <c r="C109" s="4"/>
      <c r="D109" s="5"/>
      <c r="E109" s="5">
        <f>IF(D109="","",ROUND(D109*18%,2))</f>
      </c>
      <c r="F109" s="5">
        <f>IF(D109="","",D109+E109)</f>
      </c>
    </row>
    <row r="110" spans="1:6" x14ac:dyDescent="0.25">
      <c r="A110" s="3"/>
      <c r="B110" s="4"/>
      <c r="C110" s="4"/>
      <c r="D110" s="5"/>
      <c r="E110" s="5">
        <f>IF(D110="","",ROUND(D110*18%,2))</f>
      </c>
      <c r="F110" s="5">
        <f>IF(D110="","",D110+E110)</f>
      </c>
    </row>
    <row r="111" spans="1:6" x14ac:dyDescent="0.25">
      <c r="A111" s="3"/>
      <c r="B111" s="4"/>
      <c r="C111" s="4"/>
      <c r="D111" s="5"/>
      <c r="E111" s="5">
        <f>IF(D111="","",ROUND(D111*18%,2))</f>
      </c>
      <c r="F111" s="5">
        <f>IF(D111="","",D111+E111)</f>
      </c>
    </row>
    <row r="112" spans="1:6" x14ac:dyDescent="0.25">
      <c r="A112" s="3"/>
      <c r="B112" s="4"/>
      <c r="C112" s="4"/>
      <c r="D112" s="5"/>
      <c r="E112" s="5">
        <f>IF(D112="","",ROUND(D112*18%,2))</f>
      </c>
      <c r="F112" s="5">
        <f>IF(D112="","",D112+E112)</f>
      </c>
    </row>
    <row r="113" spans="1:6" x14ac:dyDescent="0.25">
      <c r="A113" s="3"/>
      <c r="B113" s="4"/>
      <c r="C113" s="4"/>
      <c r="D113" s="5"/>
      <c r="E113" s="5">
        <f>IF(D113="","",ROUND(D113*18%,2))</f>
      </c>
      <c r="F113" s="5">
        <f>IF(D113="","",D113+E113)</f>
      </c>
    </row>
    <row r="114" spans="1:6" x14ac:dyDescent="0.25">
      <c r="A114" s="3"/>
      <c r="B114" s="4"/>
      <c r="C114" s="4"/>
      <c r="D114" s="5"/>
      <c r="E114" s="5">
        <f>IF(D114="","",ROUND(D114*18%,2))</f>
      </c>
      <c r="F114" s="5">
        <f>IF(D114="","",D114+E114)</f>
      </c>
    </row>
    <row r="115" spans="1:6" x14ac:dyDescent="0.25">
      <c r="A115" s="3"/>
      <c r="B115" s="4"/>
      <c r="C115" s="4"/>
      <c r="D115" s="5"/>
      <c r="E115" s="5">
        <f>IF(D115="","",ROUND(D115*18%,2))</f>
      </c>
      <c r="F115" s="5">
        <f>IF(D115="","",D115+E115)</f>
      </c>
    </row>
    <row r="116" spans="1:6" x14ac:dyDescent="0.25">
      <c r="A116" s="3"/>
      <c r="B116" s="4"/>
      <c r="C116" s="4"/>
      <c r="D116" s="5"/>
      <c r="E116" s="5">
        <f>IF(D116="","",ROUND(D116*18%,2))</f>
      </c>
      <c r="F116" s="5">
        <f>IF(D116="","",D116+E116)</f>
      </c>
    </row>
    <row r="117" spans="1:6" x14ac:dyDescent="0.25">
      <c r="A117" s="3"/>
      <c r="B117" s="4"/>
      <c r="C117" s="4"/>
      <c r="D117" s="5"/>
      <c r="E117" s="5">
        <f>IF(D117="","",ROUND(D117*18%,2))</f>
      </c>
      <c r="F117" s="5">
        <f>IF(D117="","",D117+E117)</f>
      </c>
    </row>
    <row r="118" spans="1:6" x14ac:dyDescent="0.25">
      <c r="A118" s="3"/>
      <c r="B118" s="4"/>
      <c r="C118" s="4"/>
      <c r="D118" s="5"/>
      <c r="E118" s="5">
        <f>IF(D118="","",ROUND(D118*18%,2))</f>
      </c>
      <c r="F118" s="5">
        <f>IF(D118="","",D118+E118)</f>
      </c>
    </row>
    <row r="119" spans="1:6" x14ac:dyDescent="0.25">
      <c r="A119" s="3"/>
      <c r="B119" s="4"/>
      <c r="C119" s="4"/>
      <c r="D119" s="5"/>
      <c r="E119" s="5">
        <f>IF(D119="","",ROUND(D119*18%,2))</f>
      </c>
      <c r="F119" s="5">
        <f>IF(D119="","",D119+E119)</f>
      </c>
    </row>
    <row r="120" spans="1:6" x14ac:dyDescent="0.25">
      <c r="A120" s="3"/>
      <c r="B120" s="4"/>
      <c r="C120" s="4"/>
      <c r="D120" s="5"/>
      <c r="E120" s="5">
        <f>IF(D120="","",ROUND(D120*18%,2))</f>
      </c>
      <c r="F120" s="5">
        <f>IF(D120="","",D120+E120)</f>
      </c>
    </row>
    <row r="121" spans="1:6" x14ac:dyDescent="0.25">
      <c r="A121" s="3"/>
      <c r="B121" s="4"/>
      <c r="C121" s="4"/>
      <c r="D121" s="5"/>
      <c r="E121" s="5">
        <f>IF(D121="","",ROUND(D121*18%,2))</f>
      </c>
      <c r="F121" s="5">
        <f>IF(D121="","",D121+E121)</f>
      </c>
    </row>
    <row r="122" spans="1:6" x14ac:dyDescent="0.25">
      <c r="A122" s="3"/>
      <c r="B122" s="4"/>
      <c r="C122" s="4"/>
      <c r="D122" s="5"/>
      <c r="E122" s="5">
        <f>IF(D122="","",ROUND(D122*18%,2))</f>
      </c>
      <c r="F122" s="5">
        <f>IF(D122="","",D122+E122)</f>
      </c>
    </row>
    <row r="123" spans="1:6" x14ac:dyDescent="0.25">
      <c r="A123" s="3"/>
      <c r="B123" s="4"/>
      <c r="C123" s="4"/>
      <c r="D123" s="5"/>
      <c r="E123" s="5">
        <f>IF(D123="","",ROUND(D123*18%,2))</f>
      </c>
      <c r="F123" s="5">
        <f>IF(D123="","",D123+E123)</f>
      </c>
    </row>
    <row r="124" spans="1:6" x14ac:dyDescent="0.25">
      <c r="A124" s="3"/>
      <c r="B124" s="4"/>
      <c r="C124" s="4"/>
      <c r="D124" s="5"/>
      <c r="E124" s="5">
        <f>IF(D124="","",ROUND(D124*18%,2))</f>
      </c>
      <c r="F124" s="5">
        <f>IF(D124="","",D124+E124)</f>
      </c>
    </row>
    <row r="125" spans="1:6" x14ac:dyDescent="0.25">
      <c r="A125" s="3"/>
      <c r="B125" s="4"/>
      <c r="C125" s="4"/>
      <c r="D125" s="5"/>
      <c r="E125" s="5">
        <f>IF(D125="","",ROUND(D125*18%,2))</f>
      </c>
      <c r="F125" s="5">
        <f>IF(D125="","",D125+E125)</f>
      </c>
    </row>
    <row r="126" spans="1:6" x14ac:dyDescent="0.25">
      <c r="A126" s="3"/>
      <c r="B126" s="4"/>
      <c r="C126" s="4"/>
      <c r="D126" s="5"/>
      <c r="E126" s="5">
        <f>IF(D126="","",ROUND(D126*18%,2))</f>
      </c>
      <c r="F126" s="5">
        <f>IF(D126="","",D126+E126)</f>
      </c>
    </row>
    <row r="127" spans="1:6" x14ac:dyDescent="0.25">
      <c r="A127" s="3"/>
      <c r="B127" s="4"/>
      <c r="C127" s="4"/>
      <c r="D127" s="5"/>
      <c r="E127" s="5">
        <f>IF(D127="","",ROUND(D127*18%,2))</f>
      </c>
      <c r="F127" s="5">
        <f>IF(D127="","",D127+E127)</f>
      </c>
    </row>
    <row r="128" spans="1:6" x14ac:dyDescent="0.25">
      <c r="A128" s="3"/>
      <c r="B128" s="4"/>
      <c r="C128" s="4"/>
      <c r="D128" s="5"/>
      <c r="E128" s="5">
        <f>IF(D128="","",ROUND(D128*18%,2))</f>
      </c>
      <c r="F128" s="5">
        <f>IF(D128="","",D128+E128)</f>
      </c>
    </row>
    <row r="129" spans="1:6" x14ac:dyDescent="0.25">
      <c r="A129" s="3"/>
      <c r="B129" s="4"/>
      <c r="C129" s="4"/>
      <c r="D129" s="5"/>
      <c r="E129" s="5">
        <f>IF(D129="","",ROUND(D129*18%,2))</f>
      </c>
      <c r="F129" s="5">
        <f>IF(D129="","",D129+E129)</f>
      </c>
    </row>
    <row r="130" spans="1:6" x14ac:dyDescent="0.25">
      <c r="A130" s="3"/>
      <c r="B130" s="4"/>
      <c r="C130" s="4"/>
      <c r="D130" s="5"/>
      <c r="E130" s="5">
        <f>IF(D130="","",ROUND(D130*18%,2))</f>
      </c>
      <c r="F130" s="5">
        <f>IF(D130="","",D130+E130)</f>
      </c>
    </row>
    <row r="131" spans="1:6" x14ac:dyDescent="0.25">
      <c r="A131" s="3"/>
      <c r="B131" s="4"/>
      <c r="C131" s="4"/>
      <c r="D131" s="5"/>
      <c r="E131" s="5">
        <f>IF(D131="","",ROUND(D131*18%,2))</f>
      </c>
      <c r="F131" s="5">
        <f>IF(D131="","",D131+E131)</f>
      </c>
    </row>
    <row r="132" spans="1:6" x14ac:dyDescent="0.25">
      <c r="A132" s="3"/>
      <c r="B132" s="4"/>
      <c r="C132" s="4"/>
      <c r="D132" s="5"/>
      <c r="E132" s="5">
        <f>IF(D132="","",ROUND(D132*18%,2))</f>
      </c>
      <c r="F132" s="5">
        <f>IF(D132="","",D132+E132)</f>
      </c>
    </row>
    <row r="133" spans="1:6" x14ac:dyDescent="0.25">
      <c r="A133" s="3"/>
      <c r="B133" s="4"/>
      <c r="C133" s="4"/>
      <c r="D133" s="5"/>
      <c r="E133" s="5">
        <f>IF(D133="","",ROUND(D133*18%,2))</f>
      </c>
      <c r="F133" s="5">
        <f>IF(D133="","",D133+E133)</f>
      </c>
    </row>
    <row r="134" spans="1:6" x14ac:dyDescent="0.25">
      <c r="A134" s="3"/>
      <c r="B134" s="4"/>
      <c r="C134" s="4"/>
      <c r="D134" s="5"/>
      <c r="E134" s="5">
        <f>IF(D134="","",ROUND(D134*18%,2))</f>
      </c>
      <c r="F134" s="5">
        <f>IF(D134="","",D134+E134)</f>
      </c>
    </row>
    <row r="135" spans="1:6" x14ac:dyDescent="0.25">
      <c r="A135" s="3"/>
      <c r="B135" s="4"/>
      <c r="C135" s="4"/>
      <c r="D135" s="5"/>
      <c r="E135" s="5">
        <f>IF(D135="","",ROUND(D135*18%,2))</f>
      </c>
      <c r="F135" s="5">
        <f>IF(D135="","",D135+E135)</f>
      </c>
    </row>
    <row r="136" spans="1:6" x14ac:dyDescent="0.25">
      <c r="A136" s="3"/>
      <c r="B136" s="4"/>
      <c r="C136" s="4"/>
      <c r="D136" s="5"/>
      <c r="E136" s="5">
        <f>IF(D136="","",ROUND(D136*18%,2))</f>
      </c>
      <c r="F136" s="5">
        <f>IF(D136="","",D136+E136)</f>
      </c>
    </row>
    <row r="137" spans="1:6" x14ac:dyDescent="0.25">
      <c r="A137" s="3"/>
      <c r="B137" s="4"/>
      <c r="C137" s="4"/>
      <c r="D137" s="5"/>
      <c r="E137" s="5">
        <f>IF(D137="","",ROUND(D137*18%,2))</f>
      </c>
      <c r="F137" s="5">
        <f>IF(D137="","",D137+E137)</f>
      </c>
    </row>
    <row r="138" spans="1:6" x14ac:dyDescent="0.25">
      <c r="A138" s="3"/>
      <c r="B138" s="4"/>
      <c r="C138" s="4"/>
      <c r="D138" s="5"/>
      <c r="E138" s="5">
        <f>IF(D138="","",ROUND(D138*18%,2))</f>
      </c>
      <c r="F138" s="5">
        <f>IF(D138="","",D138+E138)</f>
      </c>
    </row>
    <row r="139" spans="1:6" x14ac:dyDescent="0.25">
      <c r="A139" s="3"/>
      <c r="B139" s="4"/>
      <c r="C139" s="4"/>
      <c r="D139" s="5"/>
      <c r="E139" s="5">
        <f>IF(D139="","",ROUND(D139*18%,2))</f>
      </c>
      <c r="F139" s="5">
        <f>IF(D139="","",D139+E139)</f>
      </c>
    </row>
    <row r="140" spans="1:6" x14ac:dyDescent="0.25">
      <c r="A140" s="3"/>
      <c r="B140" s="4"/>
      <c r="C140" s="4"/>
      <c r="D140" s="5"/>
      <c r="E140" s="5">
        <f>IF(D140="","",ROUND(D140*18%,2))</f>
      </c>
      <c r="F140" s="5">
        <f>IF(D140="","",D140+E140)</f>
      </c>
    </row>
    <row r="141" spans="1:6" x14ac:dyDescent="0.25">
      <c r="A141" s="3"/>
      <c r="B141" s="4"/>
      <c r="C141" s="4"/>
      <c r="D141" s="5"/>
      <c r="E141" s="5">
        <f>IF(D141="","",ROUND(D141*18%,2))</f>
      </c>
      <c r="F141" s="5">
        <f>IF(D141="","",D141+E141)</f>
      </c>
    </row>
    <row r="142" spans="1:6" x14ac:dyDescent="0.25">
      <c r="A142" s="3"/>
      <c r="B142" s="4"/>
      <c r="C142" s="4"/>
      <c r="D142" s="5"/>
      <c r="E142" s="5">
        <f>IF(D142="","",ROUND(D142*18%,2))</f>
      </c>
      <c r="F142" s="5">
        <f>IF(D142="","",D142+E142)</f>
      </c>
    </row>
    <row r="143" spans="1:6" x14ac:dyDescent="0.25">
      <c r="A143" s="3"/>
      <c r="B143" s="4"/>
      <c r="C143" s="4"/>
      <c r="D143" s="5"/>
      <c r="E143" s="5">
        <f>IF(D143="","",ROUND(D143*18%,2))</f>
      </c>
      <c r="F143" s="5">
        <f>IF(D143="","",D143+E143)</f>
      </c>
    </row>
    <row r="144" spans="1:6" x14ac:dyDescent="0.25">
      <c r="A144" s="3"/>
      <c r="B144" s="4"/>
      <c r="C144" s="4"/>
      <c r="D144" s="5"/>
      <c r="E144" s="5">
        <f>IF(D144="","",ROUND(D144*18%,2))</f>
      </c>
      <c r="F144" s="5">
        <f>IF(D144="","",D144+E144)</f>
      </c>
    </row>
    <row r="145" spans="1:6" x14ac:dyDescent="0.25">
      <c r="A145" s="3"/>
      <c r="B145" s="4"/>
      <c r="C145" s="4"/>
      <c r="D145" s="5"/>
      <c r="E145" s="5">
        <f>IF(D145="","",ROUND(D145*18%,2))</f>
      </c>
      <c r="F145" s="5">
        <f>IF(D145="","",D145+E145)</f>
      </c>
    </row>
    <row r="146" spans="1:6" x14ac:dyDescent="0.25">
      <c r="A146" s="3"/>
      <c r="B146" s="4"/>
      <c r="C146" s="4"/>
      <c r="D146" s="5"/>
      <c r="E146" s="5">
        <f>IF(D146="","",ROUND(D146*18%,2))</f>
      </c>
      <c r="F146" s="5">
        <f>IF(D146="","",D146+E146)</f>
      </c>
    </row>
    <row r="147" spans="1:6" x14ac:dyDescent="0.25">
      <c r="A147" s="3"/>
      <c r="B147" s="4"/>
      <c r="C147" s="4"/>
      <c r="D147" s="5"/>
      <c r="E147" s="5">
        <f>IF(D147="","",ROUND(D147*18%,2))</f>
      </c>
      <c r="F147" s="5">
        <f>IF(D147="","",D147+E147)</f>
      </c>
    </row>
    <row r="148" spans="1:6" x14ac:dyDescent="0.25">
      <c r="A148" s="3"/>
      <c r="B148" s="4"/>
      <c r="C148" s="4"/>
      <c r="D148" s="5"/>
      <c r="E148" s="5">
        <f>IF(D148="","",ROUND(D148*18%,2))</f>
      </c>
      <c r="F148" s="5">
        <f>IF(D148="","",D148+E148)</f>
      </c>
    </row>
    <row r="149" spans="1:6" x14ac:dyDescent="0.25">
      <c r="A149" s="3"/>
      <c r="B149" s="4"/>
      <c r="C149" s="4"/>
      <c r="D149" s="5"/>
      <c r="E149" s="5">
        <f>IF(D149="","",ROUND(D149*18%,2))</f>
      </c>
      <c r="F149" s="5">
        <f>IF(D149="","",D149+E149)</f>
      </c>
    </row>
    <row r="150" spans="1:6" x14ac:dyDescent="0.25">
      <c r="A150" s="3"/>
      <c r="B150" s="4"/>
      <c r="C150" s="4"/>
      <c r="D150" s="5"/>
      <c r="E150" s="5">
        <f>IF(D150="","",ROUND(D150*18%,2))</f>
      </c>
      <c r="F150" s="5">
        <f>IF(D150="","",D150+E150)</f>
      </c>
    </row>
    <row r="151" spans="1:6" x14ac:dyDescent="0.25">
      <c r="A151" s="3"/>
      <c r="B151" s="4"/>
      <c r="C151" s="4"/>
      <c r="D151" s="5"/>
      <c r="E151" s="5">
        <f>IF(D151="","",ROUND(D151*18%,2))</f>
      </c>
      <c r="F151" s="5">
        <f>IF(D151="","",D151+E151)</f>
      </c>
    </row>
    <row r="152" spans="1:6" x14ac:dyDescent="0.25">
      <c r="A152" s="3"/>
      <c r="B152" s="4"/>
      <c r="C152" s="4"/>
      <c r="D152" s="5"/>
      <c r="E152" s="5">
        <f>IF(D152="","",ROUND(D152*18%,2))</f>
      </c>
      <c r="F152" s="5">
        <f>IF(D152="","",D152+E152)</f>
      </c>
    </row>
    <row r="153" spans="1:6" x14ac:dyDescent="0.25">
      <c r="A153" s="3"/>
      <c r="B153" s="4"/>
      <c r="C153" s="4"/>
      <c r="D153" s="5"/>
      <c r="E153" s="5">
        <f>IF(D153="","",ROUND(D153*18%,2))</f>
      </c>
      <c r="F153" s="5">
        <f>IF(D153="","",D153+E153)</f>
      </c>
    </row>
    <row r="154" spans="1:6" x14ac:dyDescent="0.25">
      <c r="A154" s="3"/>
      <c r="B154" s="4"/>
      <c r="C154" s="4"/>
      <c r="D154" s="5"/>
      <c r="E154" s="5">
        <f>IF(D154="","",ROUND(D154*18%,2))</f>
      </c>
      <c r="F154" s="5">
        <f>IF(D154="","",D154+E154)</f>
      </c>
    </row>
    <row r="155" spans="1:6" x14ac:dyDescent="0.25">
      <c r="A155" s="3"/>
      <c r="B155" s="4"/>
      <c r="C155" s="4"/>
      <c r="D155" s="5"/>
      <c r="E155" s="5">
        <f>IF(D155="","",ROUND(D155*18%,2))</f>
      </c>
      <c r="F155" s="5">
        <f>IF(D155="","",D155+E155)</f>
      </c>
    </row>
    <row r="156" spans="1:6" x14ac:dyDescent="0.25">
      <c r="A156" s="3"/>
      <c r="B156" s="4"/>
      <c r="C156" s="4"/>
      <c r="D156" s="5"/>
      <c r="E156" s="5">
        <f>IF(D156="","",ROUND(D156*18%,2))</f>
      </c>
      <c r="F156" s="5">
        <f>IF(D156="","",D156+E156)</f>
      </c>
    </row>
    <row r="157" spans="1:6" x14ac:dyDescent="0.25">
      <c r="A157" s="3"/>
      <c r="B157" s="4"/>
      <c r="C157" s="4"/>
      <c r="D157" s="5"/>
      <c r="E157" s="5">
        <f>IF(D157="","",ROUND(D157*18%,2))</f>
      </c>
      <c r="F157" s="5">
        <f>IF(D157="","",D157+E157)</f>
      </c>
    </row>
    <row r="158" spans="1:6" x14ac:dyDescent="0.25">
      <c r="A158" s="3"/>
      <c r="B158" s="4"/>
      <c r="C158" s="4"/>
      <c r="D158" s="5"/>
      <c r="E158" s="5">
        <f>IF(D158="","",ROUND(D158*18%,2))</f>
      </c>
      <c r="F158" s="5">
        <f>IF(D158="","",D158+E158)</f>
      </c>
    </row>
    <row r="159" spans="1:6" x14ac:dyDescent="0.25">
      <c r="A159" s="3"/>
      <c r="B159" s="4"/>
      <c r="C159" s="4"/>
      <c r="D159" s="5"/>
      <c r="E159" s="5">
        <f>IF(D159="","",ROUND(D159*18%,2))</f>
      </c>
      <c r="F159" s="5">
        <f>IF(D159="","",D159+E159)</f>
      </c>
    </row>
    <row r="160" spans="1:6" x14ac:dyDescent="0.25">
      <c r="A160" s="3"/>
      <c r="B160" s="4"/>
      <c r="C160" s="4"/>
      <c r="D160" s="5"/>
      <c r="E160" s="5">
        <f>IF(D160="","",ROUND(D160*18%,2))</f>
      </c>
      <c r="F160" s="5">
        <f>IF(D160="","",D160+E160)</f>
      </c>
    </row>
    <row r="161" spans="1:6" x14ac:dyDescent="0.25">
      <c r="A161" s="3"/>
      <c r="B161" s="4"/>
      <c r="C161" s="4"/>
      <c r="D161" s="5"/>
      <c r="E161" s="5">
        <f>IF(D161="","",ROUND(D161*18%,2))</f>
      </c>
      <c r="F161" s="5">
        <f>IF(D161="","",D161+E161)</f>
      </c>
    </row>
    <row r="162" spans="1:6" x14ac:dyDescent="0.25">
      <c r="A162" s="3"/>
      <c r="B162" s="4"/>
      <c r="C162" s="4"/>
      <c r="D162" s="5"/>
      <c r="E162" s="5">
        <f>IF(D162="","",ROUND(D162*18%,2))</f>
      </c>
      <c r="F162" s="5">
        <f>IF(D162="","",D162+E162)</f>
      </c>
    </row>
    <row r="163" spans="1:6" x14ac:dyDescent="0.25">
      <c r="A163" s="3"/>
      <c r="B163" s="4"/>
      <c r="C163" s="4"/>
      <c r="D163" s="5"/>
      <c r="E163" s="5">
        <f>IF(D163="","",ROUND(D163*18%,2))</f>
      </c>
      <c r="F163" s="5">
        <f>IF(D163="","",D163+E163)</f>
      </c>
    </row>
    <row r="164" spans="1:6" x14ac:dyDescent="0.25">
      <c r="A164" s="3"/>
      <c r="B164" s="4"/>
      <c r="C164" s="4"/>
      <c r="D164" s="5"/>
      <c r="E164" s="5">
        <f>IF(D164="","",ROUND(D164*18%,2))</f>
      </c>
      <c r="F164" s="5">
        <f>IF(D164="","",D164+E164)</f>
      </c>
    </row>
    <row r="165" spans="1:6" x14ac:dyDescent="0.25">
      <c r="A165" s="3"/>
      <c r="B165" s="4"/>
      <c r="C165" s="4"/>
      <c r="D165" s="5"/>
      <c r="E165" s="5">
        <f>IF(D165="","",ROUND(D165*18%,2))</f>
      </c>
      <c r="F165" s="5">
        <f>IF(D165="","",D165+E165)</f>
      </c>
    </row>
    <row r="166" spans="1:6" x14ac:dyDescent="0.25">
      <c r="A166" s="3"/>
      <c r="B166" s="4"/>
      <c r="C166" s="4"/>
      <c r="D166" s="5"/>
      <c r="E166" s="5">
        <f>IF(D166="","",ROUND(D166*18%,2))</f>
      </c>
      <c r="F166" s="5">
        <f>IF(D166="","",D166+E166)</f>
      </c>
    </row>
    <row r="167" spans="1:6" x14ac:dyDescent="0.25">
      <c r="A167" s="3"/>
      <c r="B167" s="4"/>
      <c r="C167" s="4"/>
      <c r="D167" s="5"/>
      <c r="E167" s="5">
        <f>IF(D167="","",ROUND(D167*18%,2))</f>
      </c>
      <c r="F167" s="5">
        <f>IF(D167="","",D167+E167)</f>
      </c>
    </row>
    <row r="168" spans="1:6" x14ac:dyDescent="0.25">
      <c r="A168" s="3"/>
      <c r="B168" s="4"/>
      <c r="C168" s="4"/>
      <c r="D168" s="5"/>
      <c r="E168" s="5">
        <f>IF(D168="","",ROUND(D168*18%,2))</f>
      </c>
      <c r="F168" s="5">
        <f>IF(D168="","",D168+E168)</f>
      </c>
    </row>
    <row r="169" spans="1:6" x14ac:dyDescent="0.25">
      <c r="A169" s="3"/>
      <c r="B169" s="4"/>
      <c r="C169" s="4"/>
      <c r="D169" s="5"/>
      <c r="E169" s="5">
        <f>IF(D169="","",ROUND(D169*18%,2))</f>
      </c>
      <c r="F169" s="5">
        <f>IF(D169="","",D169+E169)</f>
      </c>
    </row>
    <row r="170" spans="1:6" x14ac:dyDescent="0.25">
      <c r="A170" s="3"/>
      <c r="B170" s="4"/>
      <c r="C170" s="4"/>
      <c r="D170" s="5"/>
      <c r="E170" s="5">
        <f>IF(D170="","",ROUND(D170*18%,2))</f>
      </c>
      <c r="F170" s="5">
        <f>IF(D170="","",D170+E170)</f>
      </c>
    </row>
    <row r="171" spans="1:6" x14ac:dyDescent="0.25">
      <c r="A171" s="3"/>
      <c r="B171" s="4"/>
      <c r="C171" s="4"/>
      <c r="D171" s="5"/>
      <c r="E171" s="5">
        <f>IF(D171="","",ROUND(D171*18%,2))</f>
      </c>
      <c r="F171" s="5">
        <f>IF(D171="","",D171+E171)</f>
      </c>
    </row>
    <row r="172" spans="1:6" x14ac:dyDescent="0.25">
      <c r="A172" s="3"/>
      <c r="B172" s="4"/>
      <c r="C172" s="4"/>
      <c r="D172" s="5"/>
      <c r="E172" s="5">
        <f>IF(D172="","",ROUND(D172*18%,2))</f>
      </c>
      <c r="F172" s="5">
        <f>IF(D172="","",D172+E172)</f>
      </c>
    </row>
    <row r="173" spans="1:6" x14ac:dyDescent="0.25">
      <c r="A173" s="3"/>
      <c r="B173" s="4"/>
      <c r="C173" s="4"/>
      <c r="D173" s="5"/>
      <c r="E173" s="5">
        <f>IF(D173="","",ROUND(D173*18%,2))</f>
      </c>
      <c r="F173" s="5">
        <f>IF(D173="","",D173+E173)</f>
      </c>
    </row>
    <row r="174" spans="1:6" x14ac:dyDescent="0.25">
      <c r="A174" s="3"/>
      <c r="B174" s="4"/>
      <c r="C174" s="4"/>
      <c r="D174" s="5"/>
      <c r="E174" s="5">
        <f>IF(D174="","",ROUND(D174*18%,2))</f>
      </c>
      <c r="F174" s="5">
        <f>IF(D174="","",D174+E174)</f>
      </c>
    </row>
    <row r="175" spans="1:6" x14ac:dyDescent="0.25">
      <c r="A175" s="3"/>
      <c r="B175" s="4"/>
      <c r="C175" s="4"/>
      <c r="D175" s="5"/>
      <c r="E175" s="5">
        <f>IF(D175="","",ROUND(D175*18%,2))</f>
      </c>
      <c r="F175" s="5">
        <f>IF(D175="","",D175+E175)</f>
      </c>
    </row>
    <row r="176" spans="1:6" x14ac:dyDescent="0.25">
      <c r="A176" s="3"/>
      <c r="B176" s="4"/>
      <c r="C176" s="4"/>
      <c r="D176" s="5"/>
      <c r="E176" s="5">
        <f>IF(D176="","",ROUND(D176*18%,2))</f>
      </c>
      <c r="F176" s="5">
        <f>IF(D176="","",D176+E176)</f>
      </c>
    </row>
    <row r="177" spans="1:6" x14ac:dyDescent="0.25">
      <c r="A177" s="3"/>
      <c r="B177" s="4"/>
      <c r="C177" s="4"/>
      <c r="D177" s="5"/>
      <c r="E177" s="5">
        <f>IF(D177="","",ROUND(D177*18%,2))</f>
      </c>
      <c r="F177" s="5">
        <f>IF(D177="","",D177+E177)</f>
      </c>
    </row>
    <row r="178" spans="1:6" x14ac:dyDescent="0.25">
      <c r="A178" s="3"/>
      <c r="B178" s="4"/>
      <c r="C178" s="4"/>
      <c r="D178" s="5"/>
      <c r="E178" s="5">
        <f>IF(D178="","",ROUND(D178*18%,2))</f>
      </c>
      <c r="F178" s="5">
        <f>IF(D178="","",D178+E178)</f>
      </c>
    </row>
    <row r="179" spans="1:6" x14ac:dyDescent="0.25">
      <c r="A179" s="3"/>
      <c r="B179" s="4"/>
      <c r="C179" s="4"/>
      <c r="D179" s="5"/>
      <c r="E179" s="5">
        <f>IF(D179="","",ROUND(D179*18%,2))</f>
      </c>
      <c r="F179" s="5">
        <f>IF(D179="","",D179+E179)</f>
      </c>
    </row>
    <row r="180" spans="1:6" x14ac:dyDescent="0.25">
      <c r="A180" s="3"/>
      <c r="B180" s="4"/>
      <c r="C180" s="4"/>
      <c r="D180" s="5"/>
      <c r="E180" s="5">
        <f>IF(D180="","",ROUND(D180*18%,2))</f>
      </c>
      <c r="F180" s="5">
        <f>IF(D180="","",D180+E180)</f>
      </c>
    </row>
    <row r="181" spans="1:6" x14ac:dyDescent="0.25">
      <c r="A181" s="3"/>
      <c r="B181" s="4"/>
      <c r="C181" s="4"/>
      <c r="D181" s="5"/>
      <c r="E181" s="5">
        <f>IF(D181="","",ROUND(D181*18%,2))</f>
      </c>
      <c r="F181" s="5">
        <f>IF(D181="","",D181+E181)</f>
      </c>
    </row>
    <row r="182" spans="1:6" x14ac:dyDescent="0.25">
      <c r="A182" s="3"/>
      <c r="B182" s="4"/>
      <c r="C182" s="4"/>
      <c r="D182" s="5"/>
      <c r="E182" s="5">
        <f>IF(D182="","",ROUND(D182*18%,2))</f>
      </c>
      <c r="F182" s="5">
        <f>IF(D182="","",D182+E182)</f>
      </c>
    </row>
    <row r="183" spans="1:6" x14ac:dyDescent="0.25">
      <c r="A183" s="3"/>
      <c r="B183" s="4"/>
      <c r="C183" s="4"/>
      <c r="D183" s="5"/>
      <c r="E183" s="5">
        <f>IF(D183="","",ROUND(D183*18%,2))</f>
      </c>
      <c r="F183" s="5">
        <f>IF(D183="","",D183+E183)</f>
      </c>
    </row>
    <row r="184" spans="1:6" x14ac:dyDescent="0.25">
      <c r="A184" s="3"/>
      <c r="B184" s="4"/>
      <c r="C184" s="4"/>
      <c r="D184" s="5"/>
      <c r="E184" s="5">
        <f>IF(D184="","",ROUND(D184*18%,2))</f>
      </c>
      <c r="F184" s="5">
        <f>IF(D184="","",D184+E184)</f>
      </c>
    </row>
    <row r="185" spans="1:6" x14ac:dyDescent="0.25">
      <c r="A185" s="3"/>
      <c r="B185" s="4"/>
      <c r="C185" s="4"/>
      <c r="D185" s="5"/>
      <c r="E185" s="5">
        <f>IF(D185="","",ROUND(D185*18%,2))</f>
      </c>
      <c r="F185" s="5">
        <f>IF(D185="","",D185+E185)</f>
      </c>
    </row>
    <row r="186" spans="1:6" x14ac:dyDescent="0.25">
      <c r="A186" s="3"/>
      <c r="B186" s="4"/>
      <c r="C186" s="4"/>
      <c r="D186" s="5"/>
      <c r="E186" s="5">
        <f>IF(D186="","",ROUND(D186*18%,2))</f>
      </c>
      <c r="F186" s="5">
        <f>IF(D186="","",D186+E186)</f>
      </c>
    </row>
    <row r="187" spans="1:6" x14ac:dyDescent="0.25">
      <c r="A187" s="3"/>
      <c r="B187" s="4"/>
      <c r="C187" s="4"/>
      <c r="D187" s="5"/>
      <c r="E187" s="5">
        <f>IF(D187="","",ROUND(D187*18%,2))</f>
      </c>
      <c r="F187" s="5">
        <f>IF(D187="","",D187+E187)</f>
      </c>
    </row>
    <row r="188" spans="1:6" x14ac:dyDescent="0.25">
      <c r="A188" s="3"/>
      <c r="B188" s="4"/>
      <c r="C188" s="4"/>
      <c r="D188" s="5"/>
      <c r="E188" s="5">
        <f>IF(D188="","",ROUND(D188*18%,2))</f>
      </c>
      <c r="F188" s="5">
        <f>IF(D188="","",D188+E188)</f>
      </c>
    </row>
    <row r="189" spans="1:6" x14ac:dyDescent="0.25">
      <c r="A189" s="3"/>
      <c r="B189" s="4"/>
      <c r="C189" s="4"/>
      <c r="D189" s="5"/>
      <c r="E189" s="5">
        <f>IF(D189="","",ROUND(D189*18%,2))</f>
      </c>
      <c r="F189" s="5">
        <f>IF(D189="","",D189+E189)</f>
      </c>
    </row>
    <row r="190" spans="1:6" x14ac:dyDescent="0.25">
      <c r="A190" s="3"/>
      <c r="B190" s="4"/>
      <c r="C190" s="4"/>
      <c r="D190" s="5"/>
      <c r="E190" s="5">
        <f>IF(D190="","",ROUND(D190*18%,2))</f>
      </c>
      <c r="F190" s="5">
        <f>IF(D190="","",D190+E190)</f>
      </c>
    </row>
    <row r="191" spans="1:6" x14ac:dyDescent="0.25">
      <c r="A191" s="3"/>
      <c r="B191" s="4"/>
      <c r="C191" s="4"/>
      <c r="D191" s="5"/>
      <c r="E191" s="5">
        <f>IF(D191="","",ROUND(D191*18%,2))</f>
      </c>
      <c r="F191" s="5">
        <f>IF(D191="","",D191+E191)</f>
      </c>
    </row>
    <row r="192" spans="1:6" x14ac:dyDescent="0.25">
      <c r="A192" s="3"/>
      <c r="B192" s="4"/>
      <c r="C192" s="4"/>
      <c r="D192" s="5"/>
      <c r="E192" s="5">
        <f>IF(D192="","",ROUND(D192*18%,2))</f>
      </c>
      <c r="F192" s="5">
        <f>IF(D192="","",D192+E192)</f>
      </c>
    </row>
    <row r="193" spans="1:6" x14ac:dyDescent="0.25">
      <c r="A193" s="3"/>
      <c r="B193" s="4"/>
      <c r="C193" s="4"/>
      <c r="D193" s="5"/>
      <c r="E193" s="5">
        <f>IF(D193="","",ROUND(D193*18%,2))</f>
      </c>
      <c r="F193" s="5">
        <f>IF(D193="","",D193+E193)</f>
      </c>
    </row>
    <row r="194" spans="1:6" x14ac:dyDescent="0.25">
      <c r="A194" s="3"/>
      <c r="B194" s="4"/>
      <c r="C194" s="4"/>
      <c r="D194" s="5"/>
      <c r="E194" s="5">
        <f>IF(D194="","",ROUND(D194*18%,2))</f>
      </c>
      <c r="F194" s="5">
        <f>IF(D194="","",D194+E194)</f>
      </c>
    </row>
    <row r="195" spans="1:6" x14ac:dyDescent="0.25">
      <c r="A195" s="3"/>
      <c r="B195" s="4"/>
      <c r="C195" s="4"/>
      <c r="D195" s="5"/>
      <c r="E195" s="5">
        <f>IF(D195="","",ROUND(D195*18%,2))</f>
      </c>
      <c r="F195" s="5">
        <f>IF(D195="","",D195+E195)</f>
      </c>
    </row>
    <row r="196" spans="1:6" x14ac:dyDescent="0.25">
      <c r="A196" s="3"/>
      <c r="B196" s="4"/>
      <c r="C196" s="4"/>
      <c r="D196" s="5"/>
      <c r="E196" s="5">
        <f>IF(D196="","",ROUND(D196*18%,2))</f>
      </c>
      <c r="F196" s="5">
        <f>IF(D196="","",D196+E196)</f>
      </c>
    </row>
    <row r="197" spans="1:6" x14ac:dyDescent="0.25">
      <c r="A197" s="3"/>
      <c r="B197" s="4"/>
      <c r="C197" s="4"/>
      <c r="D197" s="5"/>
      <c r="E197" s="5">
        <f>IF(D197="","",ROUND(D197*18%,2))</f>
      </c>
      <c r="F197" s="5">
        <f>IF(D197="","",D197+E197)</f>
      </c>
    </row>
    <row r="198" spans="1:6" x14ac:dyDescent="0.25">
      <c r="A198" s="3"/>
      <c r="B198" s="4"/>
      <c r="C198" s="4"/>
      <c r="D198" s="5"/>
      <c r="E198" s="5">
        <f>IF(D198="","",ROUND(D198*18%,2))</f>
      </c>
      <c r="F198" s="5">
        <f>IF(D198="","",D198+E198)</f>
      </c>
    </row>
    <row r="199" spans="1:6" x14ac:dyDescent="0.25">
      <c r="A199" s="3"/>
      <c r="B199" s="4"/>
      <c r="C199" s="4"/>
      <c r="D199" s="5"/>
      <c r="E199" s="5">
        <f>IF(D199="","",ROUND(D199*18%,2))</f>
      </c>
      <c r="F199" s="5">
        <f>IF(D199="","",D199+E199)</f>
      </c>
    </row>
    <row r="200" spans="1:6" x14ac:dyDescent="0.25">
      <c r="A200" s="3"/>
      <c r="B200" s="4"/>
      <c r="C200" s="4"/>
      <c r="D200" s="5"/>
      <c r="E200" s="5">
        <f>IF(D200="","",ROUND(D200*18%,2))</f>
      </c>
      <c r="F200" s="5">
        <f>IF(D200="","",D200+E200)</f>
      </c>
    </row>
    <row r="201" spans="1:6" x14ac:dyDescent="0.25">
      <c r="A201" s="3"/>
      <c r="B201" s="4"/>
      <c r="C201" s="4"/>
      <c r="D201" s="5"/>
      <c r="E201" s="5">
        <f>IF(D201="","",ROUND(D201*18%,2))</f>
      </c>
      <c r="F201" s="5">
        <f>IF(D201="","",D201+E201)</f>
      </c>
    </row>
    <row r="202" spans="1:6" x14ac:dyDescent="0.25">
      <c r="A202" s="3"/>
      <c r="B202" s="4"/>
      <c r="C202" s="4"/>
      <c r="D202" s="5"/>
      <c r="E202" s="5">
        <f>IF(D202="","",ROUND(D202*18%,2))</f>
      </c>
      <c r="F202" s="5">
        <f>IF(D202="","",D202+E202)</f>
      </c>
    </row>
    <row r="203" spans="1:6" x14ac:dyDescent="0.25">
      <c r="A203" s="3"/>
      <c r="B203" s="4"/>
      <c r="C203" s="4"/>
      <c r="D203" s="5"/>
      <c r="E203" s="5">
        <f>IF(D203="","",ROUND(D203*18%,2))</f>
      </c>
      <c r="F203" s="5">
        <f>IF(D203="","",D203+E203)</f>
      </c>
    </row>
    <row r="204" spans="1:6" x14ac:dyDescent="0.25">
      <c r="A204" s="3"/>
      <c r="B204" s="4"/>
      <c r="C204" s="4"/>
      <c r="D204" s="5"/>
      <c r="E204" s="5">
        <f>IF(D204="","",ROUND(D204*18%,2))</f>
      </c>
      <c r="F204" s="5">
        <f>IF(D204="","",D204+E204)</f>
      </c>
    </row>
    <row r="205" spans="1:6" x14ac:dyDescent="0.25">
      <c r="A205" s="3"/>
      <c r="B205" s="4"/>
      <c r="C205" s="4"/>
      <c r="D205" s="5"/>
      <c r="E205" s="5">
        <f>IF(D205="","",ROUND(D205*18%,2))</f>
      </c>
      <c r="F205" s="5">
        <f>IF(D205="","",D205+E205)</f>
      </c>
    </row>
    <row r="206" spans="1:6" x14ac:dyDescent="0.25">
      <c r="A206" s="3"/>
      <c r="B206" s="4"/>
      <c r="C206" s="4"/>
      <c r="D206" s="5"/>
      <c r="E206" s="5">
        <f>IF(D206="","",ROUND(D206*18%,2))</f>
      </c>
      <c r="F206" s="5">
        <f>IF(D206="","",D206+E206)</f>
      </c>
    </row>
    <row r="207" spans="1:6" x14ac:dyDescent="0.25">
      <c r="A207" s="3"/>
      <c r="B207" s="4"/>
      <c r="C207" s="4"/>
      <c r="D207" s="5"/>
      <c r="E207" s="5">
        <f>IF(D207="","",ROUND(D207*18%,2))</f>
      </c>
      <c r="F207" s="5">
        <f>IF(D207="","",D207+E207)</f>
      </c>
    </row>
    <row r="208" spans="1:6" x14ac:dyDescent="0.25">
      <c r="A208" s="3"/>
      <c r="B208" s="4"/>
      <c r="C208" s="4"/>
      <c r="D208" s="5"/>
      <c r="E208" s="5">
        <f>IF(D208="","",ROUND(D208*18%,2))</f>
      </c>
      <c r="F208" s="5">
        <f>IF(D208="","",D208+E208)</f>
      </c>
    </row>
    <row r="209" spans="1:6" x14ac:dyDescent="0.25">
      <c r="A209" s="3"/>
      <c r="B209" s="4"/>
      <c r="C209" s="4"/>
      <c r="D209" s="5"/>
      <c r="E209" s="5">
        <f>IF(D209="","",ROUND(D209*18%,2))</f>
      </c>
      <c r="F209" s="5">
        <f>IF(D209="","",D209+E209)</f>
      </c>
    </row>
    <row r="210" spans="1:6" x14ac:dyDescent="0.25">
      <c r="A210" s="3"/>
      <c r="B210" s="4"/>
      <c r="C210" s="4"/>
      <c r="D210" s="5"/>
      <c r="E210" s="5">
        <f>IF(D210="","",ROUND(D210*18%,2))</f>
      </c>
      <c r="F210" s="5">
        <f>IF(D210="","",D210+E210)</f>
      </c>
    </row>
    <row r="211" spans="1:6" x14ac:dyDescent="0.25">
      <c r="A211" s="3"/>
      <c r="B211" s="4"/>
      <c r="C211" s="4"/>
      <c r="D211" s="5"/>
      <c r="E211" s="5">
        <f>IF(D211="","",ROUND(D211*18%,2))</f>
      </c>
      <c r="F211" s="5">
        <f>IF(D211="","",D211+E211)</f>
      </c>
    </row>
    <row r="212" spans="1:6" x14ac:dyDescent="0.25">
      <c r="A212" s="3"/>
      <c r="B212" s="4"/>
      <c r="C212" s="4"/>
      <c r="D212" s="5"/>
      <c r="E212" s="5">
        <f>IF(D212="","",ROUND(D212*18%,2))</f>
      </c>
      <c r="F212" s="5">
        <f>IF(D212="","",D212+E212)</f>
      </c>
    </row>
    <row r="213" spans="1:6" x14ac:dyDescent="0.25">
      <c r="A213" s="3"/>
      <c r="B213" s="4"/>
      <c r="C213" s="4"/>
      <c r="D213" s="5"/>
      <c r="E213" s="5">
        <f>IF(D213="","",ROUND(D213*18%,2))</f>
      </c>
      <c r="F213" s="5">
        <f>IF(D213="","",D213+E213)</f>
      </c>
    </row>
    <row r="214" spans="1:6" x14ac:dyDescent="0.25">
      <c r="A214" s="3"/>
      <c r="B214" s="4"/>
      <c r="C214" s="4"/>
      <c r="D214" s="5"/>
      <c r="E214" s="5">
        <f>IF(D214="","",ROUND(D214*18%,2))</f>
      </c>
      <c r="F214" s="5">
        <f>IF(D214="","",D214+E214)</f>
      </c>
    </row>
    <row r="215" spans="1:6" x14ac:dyDescent="0.25">
      <c r="A215" s="3"/>
      <c r="B215" s="4"/>
      <c r="C215" s="4"/>
      <c r="D215" s="5"/>
      <c r="E215" s="5">
        <f>IF(D215="","",ROUND(D215*18%,2))</f>
      </c>
      <c r="F215" s="5">
        <f>IF(D215="","",D215+E215)</f>
      </c>
    </row>
    <row r="216" spans="1:6" x14ac:dyDescent="0.25">
      <c r="A216" s="3"/>
      <c r="B216" s="4"/>
      <c r="C216" s="4"/>
      <c r="D216" s="5"/>
      <c r="E216" s="5">
        <f>IF(D216="","",ROUND(D216*18%,2))</f>
      </c>
      <c r="F216" s="5">
        <f>IF(D216="","",D216+E216)</f>
      </c>
    </row>
    <row r="217" spans="1:6" x14ac:dyDescent="0.25">
      <c r="A217" s="3"/>
      <c r="B217" s="4"/>
      <c r="C217" s="4"/>
      <c r="D217" s="5"/>
      <c r="E217" s="5">
        <f>IF(D217="","",ROUND(D217*18%,2))</f>
      </c>
      <c r="F217" s="5">
        <f>IF(D217="","",D217+E217)</f>
      </c>
    </row>
    <row r="218" spans="1:6" x14ac:dyDescent="0.25">
      <c r="A218" s="3"/>
      <c r="B218" s="4"/>
      <c r="C218" s="4"/>
      <c r="D218" s="5"/>
      <c r="E218" s="5">
        <f>IF(D218="","",ROUND(D218*18%,2))</f>
      </c>
      <c r="F218" s="5">
        <f>IF(D218="","",D218+E218)</f>
      </c>
    </row>
    <row r="219" spans="1:6" x14ac:dyDescent="0.25">
      <c r="A219" s="3"/>
      <c r="B219" s="4"/>
      <c r="C219" s="4"/>
      <c r="D219" s="5"/>
      <c r="E219" s="5">
        <f>IF(D219="","",ROUND(D219*18%,2))</f>
      </c>
      <c r="F219" s="5">
        <f>IF(D219="","",D219+E219)</f>
      </c>
    </row>
    <row r="220" spans="1:6" x14ac:dyDescent="0.25">
      <c r="A220" s="3"/>
      <c r="B220" s="4"/>
      <c r="C220" s="4"/>
      <c r="D220" s="5"/>
      <c r="E220" s="5">
        <f>IF(D220="","",ROUND(D220*18%,2))</f>
      </c>
      <c r="F220" s="5">
        <f>IF(D220="","",D220+E220)</f>
      </c>
    </row>
    <row r="221" spans="1:6" x14ac:dyDescent="0.25">
      <c r="A221" s="3"/>
      <c r="B221" s="4"/>
      <c r="C221" s="4"/>
      <c r="D221" s="5"/>
      <c r="E221" s="5">
        <f>IF(D221="","",ROUND(D221*18%,2))</f>
      </c>
      <c r="F221" s="5">
        <f>IF(D221="","",D221+E221)</f>
      </c>
    </row>
    <row r="222" spans="1:6" x14ac:dyDescent="0.25">
      <c r="A222" s="3"/>
      <c r="B222" s="4"/>
      <c r="C222" s="4"/>
      <c r="D222" s="5"/>
      <c r="E222" s="5">
        <f>IF(D222="","",ROUND(D222*18%,2))</f>
      </c>
      <c r="F222" s="5">
        <f>IF(D222="","",D222+E222)</f>
      </c>
    </row>
    <row r="223" spans="1:6" x14ac:dyDescent="0.25">
      <c r="A223" s="3"/>
      <c r="B223" s="4"/>
      <c r="C223" s="4"/>
      <c r="D223" s="5"/>
      <c r="E223" s="5">
        <f>IF(D223="","",ROUND(D223*18%,2))</f>
      </c>
      <c r="F223" s="5">
        <f>IF(D223="","",D223+E223)</f>
      </c>
    </row>
    <row r="224" spans="1:6" x14ac:dyDescent="0.25">
      <c r="A224" s="3"/>
      <c r="B224" s="4"/>
      <c r="C224" s="4"/>
      <c r="D224" s="5"/>
      <c r="E224" s="5">
        <f>IF(D224="","",ROUND(D224*18%,2))</f>
      </c>
      <c r="F224" s="5">
        <f>IF(D224="","",D224+E224)</f>
      </c>
    </row>
    <row r="225" spans="1:6" x14ac:dyDescent="0.25">
      <c r="A225" s="3"/>
      <c r="B225" s="4"/>
      <c r="C225" s="4"/>
      <c r="D225" s="5"/>
      <c r="E225" s="5">
        <f>IF(D225="","",ROUND(D225*18%,2))</f>
      </c>
      <c r="F225" s="5">
        <f>IF(D225="","",D225+E225)</f>
      </c>
    </row>
    <row r="226" spans="1:6" x14ac:dyDescent="0.25">
      <c r="A226" s="3"/>
      <c r="B226" s="4"/>
      <c r="C226" s="4"/>
      <c r="D226" s="5"/>
      <c r="E226" s="5">
        <f>IF(D226="","",ROUND(D226*18%,2))</f>
      </c>
      <c r="F226" s="5">
        <f>IF(D226="","",D226+E226)</f>
      </c>
    </row>
    <row r="227" spans="1:6" x14ac:dyDescent="0.25">
      <c r="A227" s="3"/>
      <c r="B227" s="4"/>
      <c r="C227" s="4"/>
      <c r="D227" s="5"/>
      <c r="E227" s="5">
        <f>IF(D227="","",ROUND(D227*18%,2))</f>
      </c>
      <c r="F227" s="5">
        <f>IF(D227="","",D227+E227)</f>
      </c>
    </row>
    <row r="228" spans="1:6" x14ac:dyDescent="0.25">
      <c r="A228" s="3"/>
      <c r="B228" s="4"/>
      <c r="C228" s="4"/>
      <c r="D228" s="5"/>
      <c r="E228" s="5">
        <f>IF(D228="","",ROUND(D228*18%,2))</f>
      </c>
      <c r="F228" s="5">
        <f>IF(D228="","",D228+E228)</f>
      </c>
    </row>
    <row r="229" spans="1:6" x14ac:dyDescent="0.25">
      <c r="A229" s="3"/>
      <c r="B229" s="4"/>
      <c r="C229" s="4"/>
      <c r="D229" s="5"/>
      <c r="E229" s="5">
        <f>IF(D229="","",ROUND(D229*18%,2))</f>
      </c>
      <c r="F229" s="5">
        <f>IF(D229="","",D229+E229)</f>
      </c>
    </row>
    <row r="230" spans="1:6" x14ac:dyDescent="0.25">
      <c r="A230" s="3"/>
      <c r="B230" s="4"/>
      <c r="C230" s="4"/>
      <c r="D230" s="5"/>
      <c r="E230" s="5">
        <f>IF(D230="","",ROUND(D230*18%,2))</f>
      </c>
      <c r="F230" s="5">
        <f>IF(D230="","",D230+E230)</f>
      </c>
    </row>
    <row r="231" spans="1:6" x14ac:dyDescent="0.25">
      <c r="A231" s="3"/>
      <c r="B231" s="4"/>
      <c r="C231" s="4"/>
      <c r="D231" s="5"/>
      <c r="E231" s="5">
        <f>IF(D231="","",ROUND(D231*18%,2))</f>
      </c>
      <c r="F231" s="5">
        <f>IF(D231="","",D231+E231)</f>
      </c>
    </row>
    <row r="232" spans="1:6" x14ac:dyDescent="0.25">
      <c r="A232" s="3"/>
      <c r="B232" s="4"/>
      <c r="C232" s="4"/>
      <c r="D232" s="5"/>
      <c r="E232" s="5">
        <f>IF(D232="","",ROUND(D232*18%,2))</f>
      </c>
      <c r="F232" s="5">
        <f>IF(D232="","",D232+E232)</f>
      </c>
    </row>
    <row r="233" spans="1:6" x14ac:dyDescent="0.25">
      <c r="A233" s="3"/>
      <c r="B233" s="4"/>
      <c r="C233" s="4"/>
      <c r="D233" s="5"/>
      <c r="E233" s="5">
        <f>IF(D233="","",ROUND(D233*18%,2))</f>
      </c>
      <c r="F233" s="5">
        <f>IF(D233="","",D233+E233)</f>
      </c>
    </row>
    <row r="234" spans="1:6" x14ac:dyDescent="0.25">
      <c r="A234" s="3"/>
      <c r="B234" s="4"/>
      <c r="C234" s="4"/>
      <c r="D234" s="5"/>
      <c r="E234" s="5">
        <f>IF(D234="","",ROUND(D234*18%,2))</f>
      </c>
      <c r="F234" s="5">
        <f>IF(D234="","",D234+E234)</f>
      </c>
    </row>
    <row r="235" spans="1:6" x14ac:dyDescent="0.25">
      <c r="A235" s="3"/>
      <c r="B235" s="4"/>
      <c r="C235" s="4"/>
      <c r="D235" s="5"/>
      <c r="E235" s="5">
        <f>IF(D235="","",ROUND(D235*18%,2))</f>
      </c>
      <c r="F235" s="5">
        <f>IF(D235="","",D235+E235)</f>
      </c>
    </row>
    <row r="236" spans="1:6" x14ac:dyDescent="0.25">
      <c r="A236" s="3"/>
      <c r="B236" s="4"/>
      <c r="C236" s="4"/>
      <c r="D236" s="5"/>
      <c r="E236" s="5">
        <f>IF(D236="","",ROUND(D236*18%,2))</f>
      </c>
      <c r="F236" s="5">
        <f>IF(D236="","",D236+E236)</f>
      </c>
    </row>
    <row r="237" spans="1:6" x14ac:dyDescent="0.25">
      <c r="A237" s="3"/>
      <c r="B237" s="4"/>
      <c r="C237" s="4"/>
      <c r="D237" s="5"/>
      <c r="E237" s="5">
        <f>IF(D237="","",ROUND(D237*18%,2))</f>
      </c>
      <c r="F237" s="5">
        <f>IF(D237="","",D237+E237)</f>
      </c>
    </row>
    <row r="238" spans="1:6" x14ac:dyDescent="0.25">
      <c r="A238" s="3"/>
      <c r="B238" s="4"/>
      <c r="C238" s="4"/>
      <c r="D238" s="5"/>
      <c r="E238" s="5">
        <f>IF(D238="","",ROUND(D238*18%,2))</f>
      </c>
      <c r="F238" s="5">
        <f>IF(D238="","",D238+E238)</f>
      </c>
    </row>
    <row r="239" spans="1:6" x14ac:dyDescent="0.25">
      <c r="A239" s="3"/>
      <c r="B239" s="4"/>
      <c r="C239" s="4"/>
      <c r="D239" s="5"/>
      <c r="E239" s="5">
        <f>IF(D239="","",ROUND(D239*18%,2))</f>
      </c>
      <c r="F239" s="5">
        <f>IF(D239="","",D239+E239)</f>
      </c>
    </row>
    <row r="240" spans="1:6" x14ac:dyDescent="0.25">
      <c r="A240" s="3"/>
      <c r="B240" s="4"/>
      <c r="C240" s="4"/>
      <c r="D240" s="5"/>
      <c r="E240" s="5">
        <f>IF(D240="","",ROUND(D240*18%,2))</f>
      </c>
      <c r="F240" s="5">
        <f>IF(D240="","",D240+E240)</f>
      </c>
    </row>
    <row r="241" spans="1:6" x14ac:dyDescent="0.25">
      <c r="A241" s="3"/>
      <c r="B241" s="4"/>
      <c r="C241" s="4"/>
      <c r="D241" s="5"/>
      <c r="E241" s="5">
        <f>IF(D241="","",ROUND(D241*18%,2))</f>
      </c>
      <c r="F241" s="5">
        <f>IF(D241="","",D241+E241)</f>
      </c>
    </row>
    <row r="242" spans="1:6" x14ac:dyDescent="0.25">
      <c r="A242" s="3"/>
      <c r="B242" s="4"/>
      <c r="C242" s="4"/>
      <c r="D242" s="5"/>
      <c r="E242" s="5">
        <f>IF(D242="","",ROUND(D242*18%,2))</f>
      </c>
      <c r="F242" s="5">
        <f>IF(D242="","",D242+E242)</f>
      </c>
    </row>
    <row r="243" spans="1:6" x14ac:dyDescent="0.25">
      <c r="A243" s="3"/>
      <c r="B243" s="4"/>
      <c r="C243" s="4"/>
      <c r="D243" s="5"/>
      <c r="E243" s="5">
        <f>IF(D243="","",ROUND(D243*18%,2))</f>
      </c>
      <c r="F243" s="5">
        <f>IF(D243="","",D243+E243)</f>
      </c>
    </row>
    <row r="244" spans="1:6" x14ac:dyDescent="0.25">
      <c r="A244" s="3"/>
      <c r="B244" s="4"/>
      <c r="C244" s="4"/>
      <c r="D244" s="5"/>
      <c r="E244" s="5">
        <f>IF(D244="","",ROUND(D244*18%,2))</f>
      </c>
      <c r="F244" s="5">
        <f>IF(D244="","",D244+E244)</f>
      </c>
    </row>
    <row r="245" spans="1:6" x14ac:dyDescent="0.25">
      <c r="A245" s="3"/>
      <c r="B245" s="4"/>
      <c r="C245" s="4"/>
      <c r="D245" s="5"/>
      <c r="E245" s="5">
        <f>IF(D245="","",ROUND(D245*18%,2))</f>
      </c>
      <c r="F245" s="5">
        <f>IF(D245="","",D245+E245)</f>
      </c>
    </row>
    <row r="246" spans="1:6" x14ac:dyDescent="0.25">
      <c r="A246" s="3"/>
      <c r="B246" s="4"/>
      <c r="C246" s="4"/>
      <c r="D246" s="5"/>
      <c r="E246" s="5">
        <f>IF(D246="","",ROUND(D246*18%,2))</f>
      </c>
      <c r="F246" s="5">
        <f>IF(D246="","",D246+E246)</f>
      </c>
    </row>
    <row r="247" spans="1:6" x14ac:dyDescent="0.25">
      <c r="A247" s="3"/>
      <c r="B247" s="4"/>
      <c r="C247" s="4"/>
      <c r="D247" s="5"/>
      <c r="E247" s="5">
        <f>IF(D247="","",ROUND(D247*18%,2))</f>
      </c>
      <c r="F247" s="5">
        <f>IF(D247="","",D247+E247)</f>
      </c>
    </row>
    <row r="248" spans="1:6" x14ac:dyDescent="0.25">
      <c r="A248" s="3"/>
      <c r="B248" s="4"/>
      <c r="C248" s="4"/>
      <c r="D248" s="5"/>
      <c r="E248" s="5">
        <f>IF(D248="","",ROUND(D248*18%,2))</f>
      </c>
      <c r="F248" s="5">
        <f>IF(D248="","",D248+E248)</f>
      </c>
    </row>
    <row r="249" spans="1:6" x14ac:dyDescent="0.25">
      <c r="A249" s="3"/>
      <c r="B249" s="4"/>
      <c r="C249" s="4"/>
      <c r="D249" s="5"/>
      <c r="E249" s="5">
        <f>IF(D249="","",ROUND(D249*18%,2))</f>
      </c>
      <c r="F249" s="5">
        <f>IF(D249="","",D249+E249)</f>
      </c>
    </row>
    <row r="250" spans="1:6" x14ac:dyDescent="0.25">
      <c r="A250" s="3"/>
      <c r="B250" s="4"/>
      <c r="C250" s="4"/>
      <c r="D250" s="5"/>
      <c r="E250" s="5">
        <f>IF(D250="","",ROUND(D250*18%,2))</f>
      </c>
      <c r="F250" s="5">
        <f>IF(D250="","",D250+E250)</f>
      </c>
    </row>
    <row r="251" spans="1:6" x14ac:dyDescent="0.25">
      <c r="A251" s="3"/>
      <c r="B251" s="4"/>
      <c r="C251" s="4"/>
      <c r="D251" s="5"/>
      <c r="E251" s="5">
        <f>IF(D251="","",ROUND(D251*18%,2))</f>
      </c>
      <c r="F251" s="5">
        <f>IF(D251="","",D251+E251)</f>
      </c>
    </row>
    <row r="252" spans="1:6" x14ac:dyDescent="0.25">
      <c r="A252" s="3"/>
      <c r="B252" s="4"/>
      <c r="C252" s="4"/>
      <c r="D252" s="5"/>
      <c r="E252" s="5">
        <f>IF(D252="","",ROUND(D252*18%,2))</f>
      </c>
      <c r="F252" s="5">
        <f>IF(D252="","",D252+E252)</f>
      </c>
    </row>
    <row r="253" spans="1:6" x14ac:dyDescent="0.25">
      <c r="A253" s="3"/>
      <c r="B253" s="4"/>
      <c r="C253" s="4"/>
      <c r="D253" s="5"/>
      <c r="E253" s="5">
        <f>IF(D253="","",ROUND(D253*18%,2))</f>
      </c>
      <c r="F253" s="5">
        <f>IF(D253="","",D253+E253)</f>
      </c>
    </row>
    <row r="254" spans="1:6" x14ac:dyDescent="0.25">
      <c r="A254" s="3"/>
      <c r="B254" s="4"/>
      <c r="C254" s="4"/>
      <c r="D254" s="5"/>
      <c r="E254" s="5">
        <f>IF(D254="","",ROUND(D254*18%,2))</f>
      </c>
      <c r="F254" s="5">
        <f>IF(D254="","",D254+E254)</f>
      </c>
    </row>
    <row r="255" spans="1:6" x14ac:dyDescent="0.25">
      <c r="A255" s="3"/>
      <c r="B255" s="4"/>
      <c r="C255" s="4"/>
      <c r="D255" s="5"/>
      <c r="E255" s="5">
        <f>IF(D255="","",ROUND(D255*18%,2))</f>
      </c>
      <c r="F255" s="5">
        <f>IF(D255="","",D255+E255)</f>
      </c>
    </row>
    <row r="256" spans="1:6" x14ac:dyDescent="0.25">
      <c r="A256" s="3"/>
      <c r="B256" s="4"/>
      <c r="C256" s="4"/>
      <c r="D256" s="5"/>
      <c r="E256" s="5">
        <f>IF(D256="","",ROUND(D256*18%,2))</f>
      </c>
      <c r="F256" s="5">
        <f>IF(D256="","",D256+E256)</f>
      </c>
    </row>
    <row r="257" spans="1:6" x14ac:dyDescent="0.25">
      <c r="A257" s="3"/>
      <c r="B257" s="4"/>
      <c r="C257" s="4"/>
      <c r="D257" s="5"/>
      <c r="E257" s="5">
        <f>IF(D257="","",ROUND(D257*18%,2))</f>
      </c>
      <c r="F257" s="5">
        <f>IF(D257="","",D257+E257)</f>
      </c>
    </row>
    <row r="258" spans="1:6" x14ac:dyDescent="0.25">
      <c r="A258" s="3"/>
      <c r="B258" s="4"/>
      <c r="C258" s="4"/>
      <c r="D258" s="5"/>
      <c r="E258" s="5">
        <f>IF(D258="","",ROUND(D258*18%,2))</f>
      </c>
      <c r="F258" s="5">
        <f>IF(D258="","",D258+E258)</f>
      </c>
    </row>
    <row r="259" spans="1:6" x14ac:dyDescent="0.25">
      <c r="A259" s="3"/>
      <c r="B259" s="4"/>
      <c r="C259" s="4"/>
      <c r="D259" s="5"/>
      <c r="E259" s="5">
        <f>IF(D259="","",ROUND(D259*18%,2))</f>
      </c>
      <c r="F259" s="5">
        <f>IF(D259="","",D259+E259)</f>
      </c>
    </row>
    <row r="260" spans="1:6" x14ac:dyDescent="0.25">
      <c r="A260" s="3"/>
      <c r="B260" s="4"/>
      <c r="C260" s="4"/>
      <c r="D260" s="5"/>
      <c r="E260" s="5">
        <f>IF(D260="","",ROUND(D260*18%,2))</f>
      </c>
      <c r="F260" s="5">
        <f>IF(D260="","",D260+E260)</f>
      </c>
    </row>
    <row r="261" spans="1:6" x14ac:dyDescent="0.25">
      <c r="A261" s="3"/>
      <c r="B261" s="4"/>
      <c r="C261" s="4"/>
      <c r="D261" s="5"/>
      <c r="E261" s="5">
        <f>IF(D261="","",ROUND(D261*18%,2))</f>
      </c>
      <c r="F261" s="5">
        <f>IF(D261="","",D261+E261)</f>
      </c>
    </row>
    <row r="262" spans="1:6" x14ac:dyDescent="0.25">
      <c r="A262" s="3"/>
      <c r="B262" s="4"/>
      <c r="C262" s="4"/>
      <c r="D262" s="5"/>
      <c r="E262" s="5">
        <f>IF(D262="","",ROUND(D262*18%,2))</f>
      </c>
      <c r="F262" s="5">
        <f>IF(D262="","",D262+E262)</f>
      </c>
    </row>
    <row r="263" spans="1:6" x14ac:dyDescent="0.25">
      <c r="A263" s="3"/>
      <c r="B263" s="4"/>
      <c r="C263" s="4"/>
      <c r="D263" s="5"/>
      <c r="E263" s="5">
        <f>IF(D263="","",ROUND(D263*18%,2))</f>
      </c>
      <c r="F263" s="5">
        <f>IF(D263="","",D263+E263)</f>
      </c>
    </row>
    <row r="264" spans="1:6" x14ac:dyDescent="0.25">
      <c r="A264" s="3"/>
      <c r="B264" s="4"/>
      <c r="C264" s="4"/>
      <c r="D264" s="5"/>
      <c r="E264" s="5">
        <f>IF(D264="","",ROUND(D264*18%,2))</f>
      </c>
      <c r="F264" s="5">
        <f>IF(D264="","",D264+E264)</f>
      </c>
    </row>
    <row r="265" spans="1:6" x14ac:dyDescent="0.25">
      <c r="A265" s="3"/>
      <c r="B265" s="4"/>
      <c r="C265" s="4"/>
      <c r="D265" s="5"/>
      <c r="E265" s="5">
        <f>IF(D265="","",ROUND(D265*18%,2))</f>
      </c>
      <c r="F265" s="5">
        <f>IF(D265="","",D265+E265)</f>
      </c>
    </row>
    <row r="266" spans="1:6" x14ac:dyDescent="0.25">
      <c r="A266" s="3"/>
      <c r="B266" s="4"/>
      <c r="C266" s="4"/>
      <c r="D266" s="5"/>
      <c r="E266" s="5">
        <f>IF(D266="","",ROUND(D266*18%,2))</f>
      </c>
      <c r="F266" s="5">
        <f>IF(D266="","",D266+E266)</f>
      </c>
    </row>
    <row r="267" spans="1:6" x14ac:dyDescent="0.25">
      <c r="A267" s="3"/>
      <c r="B267" s="4"/>
      <c r="C267" s="4"/>
      <c r="D267" s="5"/>
      <c r="E267" s="5">
        <f>IF(D267="","",ROUND(D267*18%,2))</f>
      </c>
      <c r="F267" s="5">
        <f>IF(D267="","",D267+E267)</f>
      </c>
    </row>
    <row r="268" spans="1:6" x14ac:dyDescent="0.25">
      <c r="A268" s="3"/>
      <c r="B268" s="4"/>
      <c r="C268" s="4"/>
      <c r="D268" s="5"/>
      <c r="E268" s="5">
        <f>IF(D268="","",ROUND(D268*18%,2))</f>
      </c>
      <c r="F268" s="5">
        <f>IF(D268="","",D268+E268)</f>
      </c>
    </row>
    <row r="269" spans="1:6" x14ac:dyDescent="0.25">
      <c r="A269" s="3"/>
      <c r="B269" s="4"/>
      <c r="C269" s="4"/>
      <c r="D269" s="5"/>
      <c r="E269" s="5">
        <f>IF(D269="","",ROUND(D269*18%,2))</f>
      </c>
      <c r="F269" s="5">
        <f>IF(D269="","",D269+E269)</f>
      </c>
    </row>
    <row r="270" spans="1:6" x14ac:dyDescent="0.25">
      <c r="A270" s="3"/>
      <c r="B270" s="4"/>
      <c r="C270" s="4"/>
      <c r="D270" s="5"/>
      <c r="E270" s="5">
        <f>IF(D270="","",ROUND(D270*18%,2))</f>
      </c>
      <c r="F270" s="5">
        <f>IF(D270="","",D270+E270)</f>
      </c>
    </row>
    <row r="271" spans="1:6" x14ac:dyDescent="0.25">
      <c r="A271" s="3"/>
      <c r="B271" s="4"/>
      <c r="C271" s="4"/>
      <c r="D271" s="5"/>
      <c r="E271" s="5">
        <f>IF(D271="","",ROUND(D271*18%,2))</f>
      </c>
      <c r="F271" s="5">
        <f>IF(D271="","",D271+E271)</f>
      </c>
    </row>
    <row r="272" spans="1:6" x14ac:dyDescent="0.25">
      <c r="A272" s="3"/>
      <c r="B272" s="4"/>
      <c r="C272" s="4"/>
      <c r="D272" s="5"/>
      <c r="E272" s="5">
        <f>IF(D272="","",ROUND(D272*18%,2))</f>
      </c>
      <c r="F272" s="5">
        <f>IF(D272="","",D272+E272)</f>
      </c>
    </row>
    <row r="273" spans="1:6" x14ac:dyDescent="0.25">
      <c r="A273" s="3"/>
      <c r="B273" s="4"/>
      <c r="C273" s="4"/>
      <c r="D273" s="5"/>
      <c r="E273" s="5">
        <f>IF(D273="","",ROUND(D273*18%,2))</f>
      </c>
      <c r="F273" s="5">
        <f>IF(D273="","",D273+E273)</f>
      </c>
    </row>
    <row r="274" spans="1:6" x14ac:dyDescent="0.25">
      <c r="A274" s="3"/>
      <c r="B274" s="4"/>
      <c r="C274" s="4"/>
      <c r="D274" s="5"/>
      <c r="E274" s="5">
        <f>IF(D274="","",ROUND(D274*18%,2))</f>
      </c>
      <c r="F274" s="5">
        <f>IF(D274="","",D274+E274)</f>
      </c>
    </row>
    <row r="275" spans="1:6" x14ac:dyDescent="0.25">
      <c r="A275" s="3"/>
      <c r="B275" s="4"/>
      <c r="C275" s="4"/>
      <c r="D275" s="5"/>
      <c r="E275" s="5">
        <f>IF(D275="","",ROUND(D275*18%,2))</f>
      </c>
      <c r="F275" s="5">
        <f>IF(D275="","",D275+E275)</f>
      </c>
    </row>
    <row r="276" spans="1:6" x14ac:dyDescent="0.25">
      <c r="A276" s="3"/>
      <c r="B276" s="4"/>
      <c r="C276" s="4"/>
      <c r="D276" s="5"/>
      <c r="E276" s="5">
        <f>IF(D276="","",ROUND(D276*18%,2))</f>
      </c>
      <c r="F276" s="5">
        <f>IF(D276="","",D276+E276)</f>
      </c>
    </row>
    <row r="277" spans="1:6" x14ac:dyDescent="0.25">
      <c r="A277" s="3"/>
      <c r="B277" s="4"/>
      <c r="C277" s="4"/>
      <c r="D277" s="5"/>
      <c r="E277" s="5">
        <f>IF(D277="","",ROUND(D277*18%,2))</f>
      </c>
      <c r="F277" s="5">
        <f>IF(D277="","",D277+E277)</f>
      </c>
    </row>
    <row r="278" spans="1:6" x14ac:dyDescent="0.25">
      <c r="A278" s="3"/>
      <c r="B278" s="4"/>
      <c r="C278" s="4"/>
      <c r="D278" s="5"/>
      <c r="E278" s="5">
        <f>IF(D278="","",ROUND(D278*18%,2))</f>
      </c>
      <c r="F278" s="5">
        <f>IF(D278="","",D278+E278)</f>
      </c>
    </row>
    <row r="279" spans="1:6" x14ac:dyDescent="0.25">
      <c r="A279" s="3"/>
      <c r="B279" s="4"/>
      <c r="C279" s="4"/>
      <c r="D279" s="5"/>
      <c r="E279" s="5">
        <f>IF(D279="","",ROUND(D279*18%,2))</f>
      </c>
      <c r="F279" s="5">
        <f>IF(D279="","",D279+E279)</f>
      </c>
    </row>
    <row r="280" spans="1:6" x14ac:dyDescent="0.25">
      <c r="A280" s="3"/>
      <c r="B280" s="4"/>
      <c r="C280" s="4"/>
      <c r="D280" s="5"/>
      <c r="E280" s="5">
        <f>IF(D280="","",ROUND(D280*18%,2))</f>
      </c>
      <c r="F280" s="5">
        <f>IF(D280="","",D280+E280)</f>
      </c>
    </row>
    <row r="281" spans="1:6" x14ac:dyDescent="0.25">
      <c r="A281" s="3"/>
      <c r="B281" s="4"/>
      <c r="C281" s="4"/>
      <c r="D281" s="5"/>
      <c r="E281" s="5">
        <f>IF(D281="","",ROUND(D281*18%,2))</f>
      </c>
      <c r="F281" s="5">
        <f>IF(D281="","",D281+E281)</f>
      </c>
    </row>
    <row r="282" spans="1:6" x14ac:dyDescent="0.25">
      <c r="A282" s="3"/>
      <c r="B282" s="4"/>
      <c r="C282" s="4"/>
      <c r="D282" s="5"/>
      <c r="E282" s="5">
        <f>IF(D282="","",ROUND(D282*18%,2))</f>
      </c>
      <c r="F282" s="5">
        <f>IF(D282="","",D282+E282)</f>
      </c>
    </row>
    <row r="283" spans="1:6" x14ac:dyDescent="0.25">
      <c r="A283" s="3"/>
      <c r="B283" s="4"/>
      <c r="C283" s="4"/>
      <c r="D283" s="5"/>
      <c r="E283" s="5">
        <f>IF(D283="","",ROUND(D283*18%,2))</f>
      </c>
      <c r="F283" s="5">
        <f>IF(D283="","",D283+E283)</f>
      </c>
    </row>
    <row r="284" spans="1:6" x14ac:dyDescent="0.25">
      <c r="A284" s="3"/>
      <c r="B284" s="4"/>
      <c r="C284" s="4"/>
      <c r="D284" s="5"/>
      <c r="E284" s="5">
        <f>IF(D284="","",ROUND(D284*18%,2))</f>
      </c>
      <c r="F284" s="5">
        <f>IF(D284="","",D284+E284)</f>
      </c>
    </row>
    <row r="285" spans="1:6" x14ac:dyDescent="0.25">
      <c r="A285" s="3"/>
      <c r="B285" s="4"/>
      <c r="C285" s="4"/>
      <c r="D285" s="5"/>
      <c r="E285" s="5">
        <f>IF(D285="","",ROUND(D285*18%,2))</f>
      </c>
      <c r="F285" s="5">
        <f>IF(D285="","",D285+E285)</f>
      </c>
    </row>
    <row r="286" spans="1:6" x14ac:dyDescent="0.25">
      <c r="A286" s="3"/>
      <c r="B286" s="4"/>
      <c r="C286" s="4"/>
      <c r="D286" s="5"/>
      <c r="E286" s="5">
        <f>IF(D286="","",ROUND(D286*18%,2))</f>
      </c>
      <c r="F286" s="5">
        <f>IF(D286="","",D286+E286)</f>
      </c>
    </row>
    <row r="287" spans="1:6" x14ac:dyDescent="0.25">
      <c r="A287" s="3"/>
      <c r="B287" s="4"/>
      <c r="C287" s="4"/>
      <c r="D287" s="5"/>
      <c r="E287" s="5">
        <f>IF(D287="","",ROUND(D287*18%,2))</f>
      </c>
      <c r="F287" s="5">
        <f>IF(D287="","",D287+E287)</f>
      </c>
    </row>
    <row r="288" spans="1:6" x14ac:dyDescent="0.25">
      <c r="A288" s="3"/>
      <c r="B288" s="4"/>
      <c r="C288" s="4"/>
      <c r="D288" s="5"/>
      <c r="E288" s="5">
        <f>IF(D288="","",ROUND(D288*18%,2))</f>
      </c>
      <c r="F288" s="5">
        <f>IF(D288="","",D288+E288)</f>
      </c>
    </row>
    <row r="289" spans="1:6" x14ac:dyDescent="0.25">
      <c r="A289" s="3"/>
      <c r="B289" s="4"/>
      <c r="C289" s="4"/>
      <c r="D289" s="5"/>
      <c r="E289" s="5">
        <f>IF(D289="","",ROUND(D289*18%,2))</f>
      </c>
      <c r="F289" s="5">
        <f>IF(D289="","",D289+E289)</f>
      </c>
    </row>
    <row r="290" spans="1:6" x14ac:dyDescent="0.25">
      <c r="A290" s="3"/>
      <c r="B290" s="4"/>
      <c r="C290" s="4"/>
      <c r="D290" s="5"/>
      <c r="E290" s="5">
        <f>IF(D290="","",ROUND(D290*18%,2))</f>
      </c>
      <c r="F290" s="5">
        <f>IF(D290="","",D290+E290)</f>
      </c>
    </row>
    <row r="291" spans="1:6" x14ac:dyDescent="0.25">
      <c r="A291" s="3"/>
      <c r="B291" s="4"/>
      <c r="C291" s="4"/>
      <c r="D291" s="5"/>
      <c r="E291" s="5">
        <f>IF(D291="","",ROUND(D291*18%,2))</f>
      </c>
      <c r="F291" s="5">
        <f>IF(D291="","",D291+E291)</f>
      </c>
    </row>
    <row r="292" spans="1:6" x14ac:dyDescent="0.25">
      <c r="A292" s="3"/>
      <c r="B292" s="4"/>
      <c r="C292" s="4"/>
      <c r="D292" s="5"/>
      <c r="E292" s="5">
        <f>IF(D292="","",ROUND(D292*18%,2))</f>
      </c>
      <c r="F292" s="5">
        <f>IF(D292="","",D292+E292)</f>
      </c>
    </row>
    <row r="293" spans="1:6" x14ac:dyDescent="0.25">
      <c r="A293" s="3"/>
      <c r="B293" s="4"/>
      <c r="C293" s="4"/>
      <c r="D293" s="5"/>
      <c r="E293" s="5">
        <f>IF(D293="","",ROUND(D293*18%,2))</f>
      </c>
      <c r="F293" s="5">
        <f>IF(D293="","",D293+E293)</f>
      </c>
    </row>
    <row r="294" spans="1:6" x14ac:dyDescent="0.25">
      <c r="A294" s="3"/>
      <c r="B294" s="4"/>
      <c r="C294" s="4"/>
      <c r="D294" s="5"/>
      <c r="E294" s="5">
        <f>IF(D294="","",ROUND(D294*18%,2))</f>
      </c>
      <c r="F294" s="5">
        <f>IF(D294="","",D294+E294)</f>
      </c>
    </row>
    <row r="295" spans="1:6" x14ac:dyDescent="0.25">
      <c r="A295" s="3"/>
      <c r="B295" s="4"/>
      <c r="C295" s="4"/>
      <c r="D295" s="5"/>
      <c r="E295" s="5">
        <f>IF(D295="","",ROUND(D295*18%,2))</f>
      </c>
      <c r="F295" s="5">
        <f>IF(D295="","",D295+E295)</f>
      </c>
    </row>
    <row r="296" spans="1:6" x14ac:dyDescent="0.25">
      <c r="A296" s="3"/>
      <c r="B296" s="4"/>
      <c r="C296" s="4"/>
      <c r="D296" s="5"/>
      <c r="E296" s="5">
        <f>IF(D296="","",ROUND(D296*18%,2))</f>
      </c>
      <c r="F296" s="5">
        <f>IF(D296="","",D296+E296)</f>
      </c>
    </row>
    <row r="297" spans="1:6" x14ac:dyDescent="0.25">
      <c r="A297" s="3"/>
      <c r="B297" s="4"/>
      <c r="C297" s="4"/>
      <c r="D297" s="5"/>
      <c r="E297" s="5">
        <f>IF(D297="","",ROUND(D297*18%,2))</f>
      </c>
      <c r="F297" s="5">
        <f>IF(D297="","",D297+E297)</f>
      </c>
    </row>
    <row r="298" spans="1:6" x14ac:dyDescent="0.25">
      <c r="A298" s="3"/>
      <c r="B298" s="4"/>
      <c r="C298" s="4"/>
      <c r="D298" s="5"/>
      <c r="E298" s="5">
        <f>IF(D298="","",ROUND(D298*18%,2))</f>
      </c>
      <c r="F298" s="5">
        <f>IF(D298="","",D298+E298)</f>
      </c>
    </row>
    <row r="299" spans="1:6" x14ac:dyDescent="0.25">
      <c r="A299" s="3"/>
      <c r="B299" s="4"/>
      <c r="C299" s="4"/>
      <c r="D299" s="5"/>
      <c r="E299" s="5">
        <f>IF(D299="","",ROUND(D299*18%,2))</f>
      </c>
      <c r="F299" s="5">
        <f>IF(D299="","",D299+E299)</f>
      </c>
    </row>
    <row r="300" spans="1:6" x14ac:dyDescent="0.25">
      <c r="A300" s="3"/>
      <c r="B300" s="4"/>
      <c r="C300" s="4"/>
      <c r="D300" s="5"/>
      <c r="E300" s="5">
        <f>IF(D300="","",ROUND(D300*18%,2))</f>
      </c>
      <c r="F300" s="5">
        <f>IF(D300="","",D300+E300)</f>
      </c>
    </row>
    <row r="301" spans="1:6" x14ac:dyDescent="0.25">
      <c r="A301" s="3"/>
      <c r="B301" s="4"/>
      <c r="C301" s="4"/>
      <c r="D301" s="5"/>
      <c r="E301" s="5">
        <f>IF(D301="","",ROUND(D301*18%,2))</f>
      </c>
      <c r="F301" s="5">
        <f>IF(D301="","",D301+E301)</f>
      </c>
    </row>
    <row r="302" spans="1:6" x14ac:dyDescent="0.25">
      <c r="A302" s="3"/>
      <c r="B302" s="4"/>
      <c r="C302" s="4"/>
      <c r="D302" s="5"/>
      <c r="E302" s="5">
        <f>IF(D302="","",ROUND(D302*18%,2))</f>
      </c>
      <c r="F302" s="5">
        <f>IF(D302="","",D302+E302)</f>
      </c>
    </row>
    <row r="303" spans="1:6" x14ac:dyDescent="0.25">
      <c r="A303" s="3"/>
      <c r="B303" s="4"/>
      <c r="C303" s="4"/>
      <c r="D303" s="5"/>
      <c r="E303" s="5">
        <f>IF(D303="","",ROUND(D303*18%,2))</f>
      </c>
      <c r="F303" s="5">
        <f>IF(D303="","",D303+E303)</f>
      </c>
    </row>
    <row r="304" spans="1:6" x14ac:dyDescent="0.25">
      <c r="A304" s="3"/>
      <c r="B304" s="4"/>
      <c r="C304" s="4"/>
      <c r="D304" s="5"/>
      <c r="E304" s="5">
        <f>IF(D304="","",ROUND(D304*18%,2))</f>
      </c>
      <c r="F304" s="5">
        <f>IF(D304="","",D304+E304)</f>
      </c>
    </row>
    <row r="305" spans="1:6" x14ac:dyDescent="0.25">
      <c r="A305" s="3"/>
      <c r="B305" s="4"/>
      <c r="C305" s="4"/>
      <c r="D305" s="5"/>
      <c r="E305" s="5">
        <f>IF(D305="","",ROUND(D305*18%,2))</f>
      </c>
      <c r="F305" s="5">
        <f>IF(D305="","",D305+E305)</f>
      </c>
    </row>
    <row r="306" spans="1:6" x14ac:dyDescent="0.25">
      <c r="A306" s="3"/>
      <c r="B306" s="4"/>
      <c r="C306" s="4"/>
      <c r="D306" s="5"/>
      <c r="E306" s="5">
        <f>IF(D306="","",ROUND(D306*18%,2))</f>
      </c>
      <c r="F306" s="5">
        <f>IF(D306="","",D306+E306)</f>
      </c>
    </row>
    <row r="307" spans="1:6" x14ac:dyDescent="0.25">
      <c r="A307" s="3"/>
      <c r="B307" s="4"/>
      <c r="C307" s="4"/>
      <c r="D307" s="5"/>
      <c r="E307" s="5">
        <f>IF(D307="","",ROUND(D307*18%,2))</f>
      </c>
      <c r="F307" s="5">
        <f>IF(D307="","",D307+E307)</f>
      </c>
    </row>
    <row r="308" spans="1:6" x14ac:dyDescent="0.25">
      <c r="A308" s="3"/>
      <c r="B308" s="4"/>
      <c r="C308" s="4"/>
      <c r="D308" s="5"/>
      <c r="E308" s="5">
        <f>IF(D308="","",ROUND(D308*18%,2))</f>
      </c>
      <c r="F308" s="5">
        <f>IF(D308="","",D308+E308)</f>
      </c>
    </row>
    <row r="309" spans="1:6" x14ac:dyDescent="0.25">
      <c r="A309" s="3"/>
      <c r="B309" s="4"/>
      <c r="C309" s="4"/>
      <c r="D309" s="5"/>
      <c r="E309" s="5">
        <f>IF(D309="","",ROUND(D309*18%,2))</f>
      </c>
      <c r="F309" s="5">
        <f>IF(D309="","",D309+E309)</f>
      </c>
    </row>
    <row r="310" spans="1:6" x14ac:dyDescent="0.25">
      <c r="A310" s="3"/>
      <c r="B310" s="4"/>
      <c r="C310" s="4"/>
      <c r="D310" s="5"/>
      <c r="E310" s="5">
        <f>IF(D310="","",ROUND(D310*18%,2))</f>
      </c>
      <c r="F310" s="5">
        <f>IF(D310="","",D310+E310)</f>
      </c>
    </row>
    <row r="311" spans="1:6" x14ac:dyDescent="0.25">
      <c r="A311" s="3"/>
      <c r="B311" s="4"/>
      <c r="C311" s="4"/>
      <c r="D311" s="5"/>
      <c r="E311" s="5">
        <f>IF(D311="","",ROUND(D311*18%,2))</f>
      </c>
      <c r="F311" s="5">
        <f>IF(D311="","",D311+E311)</f>
      </c>
    </row>
    <row r="312" spans="1:6" x14ac:dyDescent="0.25">
      <c r="A312" s="3"/>
      <c r="B312" s="4"/>
      <c r="C312" s="4"/>
      <c r="D312" s="5"/>
      <c r="E312" s="5">
        <f>IF(D312="","",ROUND(D312*18%,2))</f>
      </c>
      <c r="F312" s="5">
        <f>IF(D312="","",D312+E312)</f>
      </c>
    </row>
    <row r="313" spans="1:6" x14ac:dyDescent="0.25">
      <c r="A313" s="3"/>
      <c r="B313" s="4"/>
      <c r="C313" s="4"/>
      <c r="D313" s="5"/>
      <c r="E313" s="5">
        <f>IF(D313="","",ROUND(D313*18%,2))</f>
      </c>
      <c r="F313" s="5">
        <f>IF(D313="","",D313+E313)</f>
      </c>
    </row>
    <row r="314" spans="1:6" x14ac:dyDescent="0.25">
      <c r="A314" s="3"/>
      <c r="B314" s="4"/>
      <c r="C314" s="4"/>
      <c r="D314" s="5"/>
      <c r="E314" s="5">
        <f>IF(D314="","",ROUND(D314*18%,2))</f>
      </c>
      <c r="F314" s="5">
        <f>IF(D314="","",D314+E314)</f>
      </c>
    </row>
    <row r="315" spans="1:6" x14ac:dyDescent="0.25">
      <c r="A315" s="3"/>
      <c r="B315" s="4"/>
      <c r="C315" s="4"/>
      <c r="D315" s="5"/>
      <c r="E315" s="5">
        <f>IF(D315="","",ROUND(D315*18%,2))</f>
      </c>
      <c r="F315" s="5">
        <f>IF(D315="","",D315+E315)</f>
      </c>
    </row>
    <row r="316" spans="1:6" x14ac:dyDescent="0.25">
      <c r="A316" s="3"/>
      <c r="B316" s="4"/>
      <c r="C316" s="4"/>
      <c r="D316" s="5"/>
      <c r="E316" s="5">
        <f>IF(D316="","",ROUND(D316*18%,2))</f>
      </c>
      <c r="F316" s="5">
        <f>IF(D316="","",D316+E316)</f>
      </c>
    </row>
    <row r="317" spans="1:6" x14ac:dyDescent="0.25">
      <c r="A317" s="3"/>
      <c r="B317" s="4"/>
      <c r="C317" s="4"/>
      <c r="D317" s="5"/>
      <c r="E317" s="5">
        <f>IF(D317="","",ROUND(D317*18%,2))</f>
      </c>
      <c r="F317" s="5">
        <f>IF(D317="","",D317+E317)</f>
      </c>
    </row>
    <row r="318" spans="1:6" x14ac:dyDescent="0.25">
      <c r="A318" s="3"/>
      <c r="B318" s="4"/>
      <c r="C318" s="4"/>
      <c r="D318" s="5"/>
      <c r="E318" s="5">
        <f>IF(D318="","",ROUND(D318*18%,2))</f>
      </c>
      <c r="F318" s="5">
        <f>IF(D318="","",D318+E318)</f>
      </c>
    </row>
    <row r="319" spans="1:6" x14ac:dyDescent="0.25">
      <c r="A319" s="3"/>
      <c r="B319" s="4"/>
      <c r="C319" s="4"/>
      <c r="D319" s="5"/>
      <c r="E319" s="5">
        <f>IF(D319="","",ROUND(D319*18%,2))</f>
      </c>
      <c r="F319" s="5">
        <f>IF(D319="","",D319+E319)</f>
      </c>
    </row>
    <row r="320" spans="1:6" x14ac:dyDescent="0.25">
      <c r="A320" s="3"/>
      <c r="B320" s="4"/>
      <c r="C320" s="4"/>
      <c r="D320" s="5"/>
      <c r="E320" s="5">
        <f>IF(D320="","",ROUND(D320*18%,2))</f>
      </c>
      <c r="F320" s="5">
        <f>IF(D320="","",D320+E320)</f>
      </c>
    </row>
    <row r="321" spans="1:6" x14ac:dyDescent="0.25">
      <c r="A321" s="3"/>
      <c r="B321" s="4"/>
      <c r="C321" s="4"/>
      <c r="D321" s="5"/>
      <c r="E321" s="5">
        <f>IF(D321="","",ROUND(D321*18%,2))</f>
      </c>
      <c r="F321" s="5">
        <f>IF(D321="","",D321+E321)</f>
      </c>
    </row>
    <row r="322" spans="1:6" x14ac:dyDescent="0.25">
      <c r="A322" s="3"/>
      <c r="B322" s="4"/>
      <c r="C322" s="4"/>
      <c r="D322" s="5"/>
      <c r="E322" s="5">
        <f>IF(D322="","",ROUND(D322*18%,2))</f>
      </c>
      <c r="F322" s="5">
        <f>IF(D322="","",D322+E322)</f>
      </c>
    </row>
    <row r="323" spans="1:6" x14ac:dyDescent="0.25">
      <c r="A323" s="3"/>
      <c r="B323" s="4"/>
      <c r="C323" s="4"/>
      <c r="D323" s="5"/>
      <c r="E323" s="5">
        <f>IF(D323="","",ROUND(D323*18%,2))</f>
      </c>
      <c r="F323" s="5">
        <f>IF(D323="","",D323+E323)</f>
      </c>
    </row>
    <row r="324" spans="1:6" x14ac:dyDescent="0.25">
      <c r="A324" s="3"/>
      <c r="B324" s="4"/>
      <c r="C324" s="4"/>
      <c r="D324" s="5"/>
      <c r="E324" s="5">
        <f>IF(D324="","",ROUND(D324*18%,2))</f>
      </c>
      <c r="F324" s="5">
        <f>IF(D324="","",D324+E324)</f>
      </c>
    </row>
    <row r="325" spans="1:6" x14ac:dyDescent="0.25">
      <c r="A325" s="3"/>
      <c r="B325" s="4"/>
      <c r="C325" s="4"/>
      <c r="D325" s="5"/>
      <c r="E325" s="5">
        <f>IF(D325="","",ROUND(D325*18%,2))</f>
      </c>
      <c r="F325" s="5">
        <f>IF(D325="","",D325+E325)</f>
      </c>
    </row>
    <row r="326" spans="1:6" x14ac:dyDescent="0.25">
      <c r="A326" s="3"/>
      <c r="B326" s="4"/>
      <c r="C326" s="4"/>
      <c r="D326" s="5"/>
      <c r="E326" s="5">
        <f>IF(D326="","",ROUND(D326*18%,2))</f>
      </c>
      <c r="F326" s="5">
        <f>IF(D326="","",D326+E326)</f>
      </c>
    </row>
    <row r="327" spans="1:6" x14ac:dyDescent="0.25">
      <c r="A327" s="3"/>
      <c r="B327" s="4"/>
      <c r="C327" s="4"/>
      <c r="D327" s="5"/>
      <c r="E327" s="5">
        <f>IF(D327="","",ROUND(D327*18%,2))</f>
      </c>
      <c r="F327" s="5">
        <f>IF(D327="","",D327+E327)</f>
      </c>
    </row>
    <row r="328" spans="1:6" x14ac:dyDescent="0.25">
      <c r="A328" s="3"/>
      <c r="B328" s="4"/>
      <c r="C328" s="4"/>
      <c r="D328" s="5"/>
      <c r="E328" s="5">
        <f>IF(D328="","",ROUND(D328*18%,2))</f>
      </c>
      <c r="F328" s="5">
        <f>IF(D328="","",D328+E328)</f>
      </c>
    </row>
    <row r="329" spans="1:6" x14ac:dyDescent="0.25">
      <c r="A329" s="3"/>
      <c r="B329" s="4"/>
      <c r="C329" s="4"/>
      <c r="D329" s="5"/>
      <c r="E329" s="5">
        <f>IF(D329="","",ROUND(D329*18%,2))</f>
      </c>
      <c r="F329" s="5">
        <f>IF(D329="","",D329+E329)</f>
      </c>
    </row>
    <row r="330" spans="1:6" x14ac:dyDescent="0.25">
      <c r="A330" s="3"/>
      <c r="B330" s="4"/>
      <c r="C330" s="4"/>
      <c r="D330" s="5"/>
      <c r="E330" s="5">
        <f>IF(D330="","",ROUND(D330*18%,2))</f>
      </c>
      <c r="F330" s="5">
        <f>IF(D330="","",D330+E330)</f>
      </c>
    </row>
    <row r="331" spans="1:6" x14ac:dyDescent="0.25">
      <c r="A331" s="3"/>
      <c r="B331" s="4"/>
      <c r="C331" s="4"/>
      <c r="D331" s="5"/>
      <c r="E331" s="5">
        <f>IF(D331="","",ROUND(D331*18%,2))</f>
      </c>
      <c r="F331" s="5">
        <f>IF(D331="","",D331+E331)</f>
      </c>
    </row>
    <row r="332" spans="1:6" x14ac:dyDescent="0.25">
      <c r="A332" s="3"/>
      <c r="B332" s="4"/>
      <c r="C332" s="4"/>
      <c r="D332" s="5"/>
      <c r="E332" s="5">
        <f>IF(D332="","",ROUND(D332*18%,2))</f>
      </c>
      <c r="F332" s="5">
        <f>IF(D332="","",D332+E332)</f>
      </c>
    </row>
    <row r="333" spans="1:6" x14ac:dyDescent="0.25">
      <c r="A333" s="3"/>
      <c r="B333" s="4"/>
      <c r="C333" s="4"/>
      <c r="D333" s="5"/>
      <c r="E333" s="5">
        <f>IF(D333="","",ROUND(D333*18%,2))</f>
      </c>
      <c r="F333" s="5">
        <f>IF(D333="","",D333+E333)</f>
      </c>
    </row>
    <row r="334" spans="1:6" x14ac:dyDescent="0.25">
      <c r="A334" s="3"/>
      <c r="B334" s="4"/>
      <c r="C334" s="4"/>
      <c r="D334" s="5"/>
      <c r="E334" s="5">
        <f>IF(D334="","",ROUND(D334*18%,2))</f>
      </c>
      <c r="F334" s="5">
        <f>IF(D334="","",D334+E334)</f>
      </c>
    </row>
    <row r="335" spans="1:6" x14ac:dyDescent="0.25">
      <c r="A335" s="3"/>
      <c r="B335" s="4"/>
      <c r="C335" s="4"/>
      <c r="D335" s="5"/>
      <c r="E335" s="5">
        <f>IF(D335="","",ROUND(D335*18%,2))</f>
      </c>
      <c r="F335" s="5">
        <f>IF(D335="","",D335+E335)</f>
      </c>
    </row>
    <row r="336" spans="1:6" x14ac:dyDescent="0.25">
      <c r="A336" s="3"/>
      <c r="B336" s="4"/>
      <c r="C336" s="4"/>
      <c r="D336" s="5"/>
      <c r="E336" s="5">
        <f>IF(D336="","",ROUND(D336*18%,2))</f>
      </c>
      <c r="F336" s="5">
        <f>IF(D336="","",D336+E336)</f>
      </c>
    </row>
    <row r="337" spans="1:6" x14ac:dyDescent="0.25">
      <c r="A337" s="3"/>
      <c r="B337" s="4"/>
      <c r="C337" s="4"/>
      <c r="D337" s="5"/>
      <c r="E337" s="5">
        <f>IF(D337="","",ROUND(D337*18%,2))</f>
      </c>
      <c r="F337" s="5">
        <f>IF(D337="","",D337+E337)</f>
      </c>
    </row>
    <row r="338" spans="1:6" x14ac:dyDescent="0.25">
      <c r="A338" s="3"/>
      <c r="B338" s="4"/>
      <c r="C338" s="4"/>
      <c r="D338" s="5"/>
      <c r="E338" s="5">
        <f>IF(D338="","",ROUND(D338*18%,2))</f>
      </c>
      <c r="F338" s="5">
        <f>IF(D338="","",D338+E338)</f>
      </c>
    </row>
    <row r="339" spans="1:6" x14ac:dyDescent="0.25">
      <c r="A339" s="3"/>
      <c r="B339" s="4"/>
      <c r="C339" s="4"/>
      <c r="D339" s="5"/>
      <c r="E339" s="5">
        <f>IF(D339="","",ROUND(D339*18%,2))</f>
      </c>
      <c r="F339" s="5">
        <f>IF(D339="","",D339+E339)</f>
      </c>
    </row>
    <row r="340" spans="1:6" x14ac:dyDescent="0.25">
      <c r="A340" s="3"/>
      <c r="B340" s="4"/>
      <c r="C340" s="4"/>
      <c r="D340" s="5"/>
      <c r="E340" s="5">
        <f>IF(D340="","",ROUND(D340*18%,2))</f>
      </c>
      <c r="F340" s="5">
        <f>IF(D340="","",D340+E340)</f>
      </c>
    </row>
    <row r="341" spans="1:6" x14ac:dyDescent="0.25">
      <c r="A341" s="3"/>
      <c r="B341" s="4"/>
      <c r="C341" s="4"/>
      <c r="D341" s="5"/>
      <c r="E341" s="5">
        <f>IF(D341="","",ROUND(D341*18%,2))</f>
      </c>
      <c r="F341" s="5">
        <f>IF(D341="","",D341+E341)</f>
      </c>
    </row>
    <row r="342" spans="1:6" x14ac:dyDescent="0.25">
      <c r="A342" s="3"/>
      <c r="B342" s="4"/>
      <c r="C342" s="4"/>
      <c r="D342" s="5"/>
      <c r="E342" s="5">
        <f>IF(D342="","",ROUND(D342*18%,2))</f>
      </c>
      <c r="F342" s="5">
        <f>IF(D342="","",D342+E342)</f>
      </c>
    </row>
    <row r="343" spans="1:6" x14ac:dyDescent="0.25">
      <c r="A343" s="3"/>
      <c r="B343" s="4"/>
      <c r="C343" s="4"/>
      <c r="D343" s="5"/>
      <c r="E343" s="5">
        <f>IF(D343="","",ROUND(D343*18%,2))</f>
      </c>
      <c r="F343" s="5">
        <f>IF(D343="","",D343+E343)</f>
      </c>
    </row>
    <row r="344" spans="1:6" x14ac:dyDescent="0.25">
      <c r="A344" s="3"/>
      <c r="B344" s="4"/>
      <c r="C344" s="4"/>
      <c r="D344" s="5"/>
      <c r="E344" s="5">
        <f>IF(D344="","",ROUND(D344*18%,2))</f>
      </c>
      <c r="F344" s="5">
        <f>IF(D344="","",D344+E344)</f>
      </c>
    </row>
    <row r="345" spans="1:6" x14ac:dyDescent="0.25">
      <c r="A345" s="3"/>
      <c r="B345" s="4"/>
      <c r="C345" s="4"/>
      <c r="D345" s="5"/>
      <c r="E345" s="5">
        <f>IF(D345="","",ROUND(D345*18%,2))</f>
      </c>
      <c r="F345" s="5">
        <f>IF(D345="","",D345+E345)</f>
      </c>
    </row>
    <row r="346" spans="1:6" x14ac:dyDescent="0.25">
      <c r="A346" s="3"/>
      <c r="B346" s="4"/>
      <c r="C346" s="4"/>
      <c r="D346" s="5"/>
      <c r="E346" s="5">
        <f>IF(D346="","",ROUND(D346*18%,2))</f>
      </c>
      <c r="F346" s="5">
        <f>IF(D346="","",D346+E346)</f>
      </c>
    </row>
    <row r="347" spans="1:6" x14ac:dyDescent="0.25">
      <c r="A347" s="3"/>
      <c r="B347" s="4"/>
      <c r="C347" s="4"/>
      <c r="D347" s="5"/>
      <c r="E347" s="5">
        <f>IF(D347="","",ROUND(D347*18%,2))</f>
      </c>
      <c r="F347" s="5">
        <f>IF(D347="","",D347+E347)</f>
      </c>
    </row>
    <row r="348" spans="1:6" x14ac:dyDescent="0.25">
      <c r="A348" s="3"/>
      <c r="B348" s="4"/>
      <c r="C348" s="4"/>
      <c r="D348" s="5"/>
      <c r="E348" s="5">
        <f>IF(D348="","",ROUND(D348*18%,2))</f>
      </c>
      <c r="F348" s="5">
        <f>IF(D348="","",D348+E348)</f>
      </c>
    </row>
    <row r="349" spans="1:6" x14ac:dyDescent="0.25">
      <c r="A349" s="3"/>
      <c r="B349" s="4"/>
      <c r="C349" s="4"/>
      <c r="D349" s="5"/>
      <c r="E349" s="5">
        <f>IF(D349="","",ROUND(D349*18%,2))</f>
      </c>
      <c r="F349" s="5">
        <f>IF(D349="","",D349+E349)</f>
      </c>
    </row>
    <row r="350" spans="1:6" x14ac:dyDescent="0.25">
      <c r="A350" s="3"/>
      <c r="B350" s="4"/>
      <c r="C350" s="4"/>
      <c r="D350" s="5"/>
      <c r="E350" s="5">
        <f>IF(D350="","",ROUND(D350*18%,2))</f>
      </c>
      <c r="F350" s="5">
        <f>IF(D350="","",D350+E350)</f>
      </c>
    </row>
    <row r="351" spans="1:6" x14ac:dyDescent="0.25">
      <c r="A351" s="3"/>
      <c r="B351" s="4"/>
      <c r="C351" s="4"/>
      <c r="D351" s="5"/>
      <c r="E351" s="5">
        <f>IF(D351="","",ROUND(D351*18%,2))</f>
      </c>
      <c r="F351" s="5">
        <f>IF(D351="","",D351+E351)</f>
      </c>
    </row>
    <row r="352" spans="1:6" x14ac:dyDescent="0.25">
      <c r="A352" s="3"/>
      <c r="B352" s="4"/>
      <c r="C352" s="4"/>
      <c r="D352" s="5"/>
      <c r="E352" s="5">
        <f>IF(D352="","",ROUND(D352*18%,2))</f>
      </c>
      <c r="F352" s="5">
        <f>IF(D352="","",D352+E352)</f>
      </c>
    </row>
    <row r="353" spans="1:6" x14ac:dyDescent="0.25">
      <c r="A353" s="3"/>
      <c r="B353" s="4"/>
      <c r="C353" s="4"/>
      <c r="D353" s="5"/>
      <c r="E353" s="5">
        <f>IF(D353="","",ROUND(D353*18%,2))</f>
      </c>
      <c r="F353" s="5">
        <f>IF(D353="","",D353+E353)</f>
      </c>
    </row>
    <row r="354" spans="1:6" x14ac:dyDescent="0.25">
      <c r="A354" s="3"/>
      <c r="B354" s="4"/>
      <c r="C354" s="4"/>
      <c r="D354" s="5"/>
      <c r="E354" s="5">
        <f>IF(D354="","",ROUND(D354*18%,2))</f>
      </c>
      <c r="F354" s="5">
        <f>IF(D354="","",D354+E354)</f>
      </c>
    </row>
    <row r="355" spans="1:6" x14ac:dyDescent="0.25">
      <c r="A355" s="3"/>
      <c r="B355" s="4"/>
      <c r="C355" s="4"/>
      <c r="D355" s="5"/>
      <c r="E355" s="5">
        <f>IF(D355="","",ROUND(D355*18%,2))</f>
      </c>
      <c r="F355" s="5">
        <f>IF(D355="","",D355+E355)</f>
      </c>
    </row>
    <row r="356" spans="1:6" x14ac:dyDescent="0.25">
      <c r="A356" s="3"/>
      <c r="B356" s="4"/>
      <c r="C356" s="4"/>
      <c r="D356" s="5"/>
      <c r="E356" s="5">
        <f>IF(D356="","",ROUND(D356*18%,2))</f>
      </c>
      <c r="F356" s="5">
        <f>IF(D356="","",D356+E356)</f>
      </c>
    </row>
    <row r="357" spans="1:6" x14ac:dyDescent="0.25">
      <c r="A357" s="3"/>
      <c r="B357" s="4"/>
      <c r="C357" s="4"/>
      <c r="D357" s="5"/>
      <c r="E357" s="5">
        <f>IF(D357="","",ROUND(D357*18%,2))</f>
      </c>
      <c r="F357" s="5">
        <f>IF(D357="","",D357+E357)</f>
      </c>
    </row>
    <row r="358" spans="1:6" x14ac:dyDescent="0.25">
      <c r="A358" s="3"/>
      <c r="B358" s="4"/>
      <c r="C358" s="4"/>
      <c r="D358" s="5"/>
      <c r="E358" s="5">
        <f>IF(D358="","",ROUND(D358*18%,2))</f>
      </c>
      <c r="F358" s="5">
        <f>IF(D358="","",D358+E358)</f>
      </c>
    </row>
    <row r="359" spans="1:6" x14ac:dyDescent="0.25">
      <c r="A359" s="3"/>
      <c r="B359" s="4"/>
      <c r="C359" s="4"/>
      <c r="D359" s="5"/>
      <c r="E359" s="5">
        <f>IF(D359="","",ROUND(D359*18%,2))</f>
      </c>
      <c r="F359" s="5">
        <f>IF(D359="","",D359+E359)</f>
      </c>
    </row>
    <row r="360" spans="1:6" x14ac:dyDescent="0.25">
      <c r="A360" s="3"/>
      <c r="B360" s="4"/>
      <c r="C360" s="4"/>
      <c r="D360" s="5"/>
      <c r="E360" s="5">
        <f>IF(D360="","",ROUND(D360*18%,2))</f>
      </c>
      <c r="F360" s="5">
        <f>IF(D360="","",D360+E360)</f>
      </c>
    </row>
    <row r="361" spans="1:6" x14ac:dyDescent="0.25">
      <c r="A361" s="3"/>
      <c r="B361" s="4"/>
      <c r="C361" s="4"/>
      <c r="D361" s="5"/>
      <c r="E361" s="5">
        <f>IF(D361="","",ROUND(D361*18%,2))</f>
      </c>
      <c r="F361" s="5">
        <f>IF(D361="","",D361+E361)</f>
      </c>
    </row>
    <row r="362" spans="1:6" x14ac:dyDescent="0.25">
      <c r="A362" s="3"/>
      <c r="B362" s="4"/>
      <c r="C362" s="4"/>
      <c r="D362" s="5"/>
      <c r="E362" s="5">
        <f>IF(D362="","",ROUND(D362*18%,2))</f>
      </c>
      <c r="F362" s="5">
        <f>IF(D362="","",D362+E362)</f>
      </c>
    </row>
    <row r="363" spans="1:6" x14ac:dyDescent="0.25">
      <c r="A363" s="3"/>
      <c r="B363" s="4"/>
      <c r="C363" s="4"/>
      <c r="D363" s="5"/>
      <c r="E363" s="5">
        <f>IF(D363="","",ROUND(D363*18%,2))</f>
      </c>
      <c r="F363" s="5">
        <f>IF(D363="","",D363+E363)</f>
      </c>
    </row>
    <row r="364" spans="1:6" x14ac:dyDescent="0.25">
      <c r="A364" s="3"/>
      <c r="B364" s="4"/>
      <c r="C364" s="4"/>
      <c r="D364" s="5"/>
      <c r="E364" s="5">
        <f>IF(D364="","",ROUND(D364*18%,2))</f>
      </c>
      <c r="F364" s="5">
        <f>IF(D364="","",D364+E364)</f>
      </c>
    </row>
    <row r="365" spans="1:6" x14ac:dyDescent="0.25">
      <c r="A365" s="3"/>
      <c r="B365" s="4"/>
      <c r="C365" s="4"/>
      <c r="D365" s="5"/>
      <c r="E365" s="5">
        <f>IF(D365="","",ROUND(D365*18%,2))</f>
      </c>
      <c r="F365" s="5">
        <f>IF(D365="","",D365+E365)</f>
      </c>
    </row>
    <row r="366" spans="1:6" x14ac:dyDescent="0.25">
      <c r="A366" s="3"/>
      <c r="B366" s="4"/>
      <c r="C366" s="4"/>
      <c r="D366" s="5"/>
      <c r="E366" s="5">
        <f>IF(D366="","",ROUND(D366*18%,2))</f>
      </c>
      <c r="F366" s="5">
        <f>IF(D366="","",D366+E366)</f>
      </c>
    </row>
    <row r="367" spans="1:6" x14ac:dyDescent="0.25">
      <c r="A367" s="3"/>
      <c r="B367" s="4"/>
      <c r="C367" s="4"/>
      <c r="D367" s="5"/>
      <c r="E367" s="5">
        <f>IF(D367="","",ROUND(D367*18%,2))</f>
      </c>
      <c r="F367" s="5">
        <f>IF(D367="","",D367+E367)</f>
      </c>
    </row>
    <row r="368" spans="1:6" x14ac:dyDescent="0.25">
      <c r="A368" s="3"/>
      <c r="B368" s="4"/>
      <c r="C368" s="4"/>
      <c r="D368" s="5"/>
      <c r="E368" s="5">
        <f>IF(D368="","",ROUND(D368*18%,2))</f>
      </c>
      <c r="F368" s="5">
        <f>IF(D368="","",D368+E368)</f>
      </c>
    </row>
    <row r="369" spans="1:6" x14ac:dyDescent="0.25">
      <c r="A369" s="3"/>
      <c r="B369" s="4"/>
      <c r="C369" s="4"/>
      <c r="D369" s="5"/>
      <c r="E369" s="5">
        <f>IF(D369="","",ROUND(D369*18%,2))</f>
      </c>
      <c r="F369" s="5">
        <f>IF(D369="","",D369+E369)</f>
      </c>
    </row>
    <row r="370" spans="1:6" x14ac:dyDescent="0.25">
      <c r="A370" s="3"/>
      <c r="B370" s="4"/>
      <c r="C370" s="4"/>
      <c r="D370" s="5"/>
      <c r="E370" s="5">
        <f>IF(D370="","",ROUND(D370*18%,2))</f>
      </c>
      <c r="F370" s="5">
        <f>IF(D370="","",D370+E370)</f>
      </c>
    </row>
    <row r="371" spans="1:6" x14ac:dyDescent="0.25">
      <c r="A371" s="3"/>
      <c r="B371" s="4"/>
      <c r="C371" s="4"/>
      <c r="D371" s="5"/>
      <c r="E371" s="5">
        <f>IF(D371="","",ROUND(D371*18%,2))</f>
      </c>
      <c r="F371" s="5">
        <f>IF(D371="","",D371+E371)</f>
      </c>
    </row>
    <row r="372" spans="1:6" x14ac:dyDescent="0.25">
      <c r="A372" s="3"/>
      <c r="B372" s="4"/>
      <c r="C372" s="4"/>
      <c r="D372" s="5"/>
      <c r="E372" s="5">
        <f>IF(D372="","",ROUND(D372*18%,2))</f>
      </c>
      <c r="F372" s="5">
        <f>IF(D372="","",D372+E372)</f>
      </c>
    </row>
    <row r="373" spans="1:6" x14ac:dyDescent="0.25">
      <c r="A373" s="3"/>
      <c r="B373" s="4"/>
      <c r="C373" s="4"/>
      <c r="D373" s="5"/>
      <c r="E373" s="5">
        <f>IF(D373="","",ROUND(D373*18%,2))</f>
      </c>
      <c r="F373" s="5">
        <f>IF(D373="","",D373+E373)</f>
      </c>
    </row>
    <row r="374" spans="1:6" x14ac:dyDescent="0.25">
      <c r="A374" s="3"/>
      <c r="B374" s="4"/>
      <c r="C374" s="4"/>
      <c r="D374" s="5"/>
      <c r="E374" s="5">
        <f>IF(D374="","",ROUND(D374*18%,2))</f>
      </c>
      <c r="F374" s="5">
        <f>IF(D374="","",D374+E374)</f>
      </c>
    </row>
    <row r="375" spans="1:6" x14ac:dyDescent="0.25">
      <c r="A375" s="3"/>
      <c r="B375" s="4"/>
      <c r="C375" s="4"/>
      <c r="D375" s="5"/>
      <c r="E375" s="5">
        <f>IF(D375="","",ROUND(D375*18%,2))</f>
      </c>
      <c r="F375" s="5">
        <f>IF(D375="","",D375+E375)</f>
      </c>
    </row>
    <row r="376" spans="1:6" x14ac:dyDescent="0.25">
      <c r="A376" s="3"/>
      <c r="B376" s="4"/>
      <c r="C376" s="4"/>
      <c r="D376" s="5"/>
      <c r="E376" s="5">
        <f>IF(D376="","",ROUND(D376*18%,2))</f>
      </c>
      <c r="F376" s="5">
        <f>IF(D376="","",D376+E376)</f>
      </c>
    </row>
    <row r="377" spans="1:6" x14ac:dyDescent="0.25">
      <c r="A377" s="3"/>
      <c r="B377" s="4"/>
      <c r="C377" s="4"/>
      <c r="D377" s="5"/>
      <c r="E377" s="5">
        <f>IF(D377="","",ROUND(D377*18%,2))</f>
      </c>
      <c r="F377" s="5">
        <f>IF(D377="","",D377+E377)</f>
      </c>
    </row>
    <row r="378" spans="1:6" x14ac:dyDescent="0.25">
      <c r="A378" s="3"/>
      <c r="B378" s="4"/>
      <c r="C378" s="4"/>
      <c r="D378" s="5"/>
      <c r="E378" s="5">
        <f>IF(D378="","",ROUND(D378*18%,2))</f>
      </c>
      <c r="F378" s="5">
        <f>IF(D378="","",D378+E378)</f>
      </c>
    </row>
    <row r="379" spans="1:6" x14ac:dyDescent="0.25">
      <c r="A379" s="3"/>
      <c r="B379" s="4"/>
      <c r="C379" s="4"/>
      <c r="D379" s="5"/>
      <c r="E379" s="5">
        <f>IF(D379="","",ROUND(D379*18%,2))</f>
      </c>
      <c r="F379" s="5">
        <f>IF(D379="","",D379+E379)</f>
      </c>
    </row>
    <row r="380" spans="1:6" x14ac:dyDescent="0.25">
      <c r="A380" s="3"/>
      <c r="B380" s="4"/>
      <c r="C380" s="4"/>
      <c r="D380" s="5"/>
      <c r="E380" s="5">
        <f>IF(D380="","",ROUND(D380*18%,2))</f>
      </c>
      <c r="F380" s="5">
        <f>IF(D380="","",D380+E380)</f>
      </c>
    </row>
    <row r="381" spans="1:6" x14ac:dyDescent="0.25">
      <c r="A381" s="3"/>
      <c r="B381" s="4"/>
      <c r="C381" s="4"/>
      <c r="D381" s="5"/>
      <c r="E381" s="5">
        <f>IF(D381="","",ROUND(D381*18%,2))</f>
      </c>
      <c r="F381" s="5">
        <f>IF(D381="","",D381+E381)</f>
      </c>
    </row>
    <row r="382" spans="1:6" x14ac:dyDescent="0.25">
      <c r="A382" s="3"/>
      <c r="B382" s="4"/>
      <c r="C382" s="4"/>
      <c r="D382" s="5"/>
      <c r="E382" s="5">
        <f>IF(D382="","",ROUND(D382*18%,2))</f>
      </c>
      <c r="F382" s="5">
        <f>IF(D382="","",D382+E382)</f>
      </c>
    </row>
    <row r="383" spans="1:6" x14ac:dyDescent="0.25">
      <c r="A383" s="3"/>
      <c r="B383" s="4"/>
      <c r="C383" s="4"/>
      <c r="D383" s="5"/>
      <c r="E383" s="5">
        <f>IF(D383="","",ROUND(D383*18%,2))</f>
      </c>
      <c r="F383" s="5">
        <f>IF(D383="","",D383+E383)</f>
      </c>
    </row>
    <row r="384" spans="1:6" x14ac:dyDescent="0.25">
      <c r="A384" s="3"/>
      <c r="B384" s="4"/>
      <c r="C384" s="4"/>
      <c r="D384" s="5"/>
      <c r="E384" s="5">
        <f>IF(D384="","",ROUND(D384*18%,2))</f>
      </c>
      <c r="F384" s="5">
        <f>IF(D384="","",D384+E384)</f>
      </c>
    </row>
    <row r="385" spans="1:6" x14ac:dyDescent="0.25">
      <c r="A385" s="3"/>
      <c r="B385" s="4"/>
      <c r="C385" s="4"/>
      <c r="D385" s="5"/>
      <c r="E385" s="5">
        <f>IF(D385="","",ROUND(D385*18%,2))</f>
      </c>
      <c r="F385" s="5">
        <f>IF(D385="","",D385+E385)</f>
      </c>
    </row>
    <row r="386" spans="1:6" x14ac:dyDescent="0.25">
      <c r="A386" s="3"/>
      <c r="B386" s="4"/>
      <c r="C386" s="4"/>
      <c r="D386" s="5"/>
      <c r="E386" s="5">
        <f>IF(D386="","",ROUND(D386*18%,2))</f>
      </c>
      <c r="F386" s="5">
        <f>IF(D386="","",D386+E386)</f>
      </c>
    </row>
    <row r="387" spans="1:6" x14ac:dyDescent="0.25">
      <c r="A387" s="3"/>
      <c r="B387" s="4"/>
      <c r="C387" s="4"/>
      <c r="D387" s="5"/>
      <c r="E387" s="5">
        <f>IF(D387="","",ROUND(D387*18%,2))</f>
      </c>
      <c r="F387" s="5">
        <f>IF(D387="","",D387+E387)</f>
      </c>
    </row>
    <row r="388" spans="1:6" x14ac:dyDescent="0.25">
      <c r="A388" s="3"/>
      <c r="B388" s="4"/>
      <c r="C388" s="4"/>
      <c r="D388" s="5"/>
      <c r="E388" s="5">
        <f>IF(D388="","",ROUND(D388*18%,2))</f>
      </c>
      <c r="F388" s="5">
        <f>IF(D388="","",D388+E388)</f>
      </c>
    </row>
    <row r="389" spans="1:6" x14ac:dyDescent="0.25">
      <c r="A389" s="3"/>
      <c r="B389" s="4"/>
      <c r="C389" s="4"/>
      <c r="D389" s="5"/>
      <c r="E389" s="5">
        <f>IF(D389="","",ROUND(D389*18%,2))</f>
      </c>
      <c r="F389" s="5">
        <f>IF(D389="","",D389+E389)</f>
      </c>
    </row>
    <row r="390" spans="1:6" x14ac:dyDescent="0.25">
      <c r="A390" s="3"/>
      <c r="B390" s="4"/>
      <c r="C390" s="4"/>
      <c r="D390" s="5"/>
      <c r="E390" s="5">
        <f>IF(D390="","",ROUND(D390*18%,2))</f>
      </c>
      <c r="F390" s="5">
        <f>IF(D390="","",D390+E390)</f>
      </c>
    </row>
    <row r="391" spans="1:6" x14ac:dyDescent="0.25">
      <c r="A391" s="3"/>
      <c r="B391" s="4"/>
      <c r="C391" s="4"/>
      <c r="D391" s="5"/>
      <c r="E391" s="5">
        <f>IF(D391="","",ROUND(D391*18%,2))</f>
      </c>
      <c r="F391" s="5">
        <f>IF(D391="","",D391+E391)</f>
      </c>
    </row>
    <row r="392" spans="1:6" x14ac:dyDescent="0.25">
      <c r="A392" s="3"/>
      <c r="B392" s="4"/>
      <c r="C392" s="4"/>
      <c r="D392" s="5"/>
      <c r="E392" s="5">
        <f>IF(D392="","",ROUND(D392*18%,2))</f>
      </c>
      <c r="F392" s="5">
        <f>IF(D392="","",D392+E392)</f>
      </c>
    </row>
    <row r="393" spans="1:6" x14ac:dyDescent="0.25">
      <c r="A393" s="3"/>
      <c r="B393" s="4"/>
      <c r="C393" s="4"/>
      <c r="D393" s="5"/>
      <c r="E393" s="5">
        <f>IF(D393="","",ROUND(D393*18%,2))</f>
      </c>
      <c r="F393" s="5">
        <f>IF(D393="","",D393+E393)</f>
      </c>
    </row>
    <row r="394" spans="1:6" x14ac:dyDescent="0.25">
      <c r="A394" s="3"/>
      <c r="B394" s="4"/>
      <c r="C394" s="4"/>
      <c r="D394" s="5"/>
      <c r="E394" s="5">
        <f>IF(D394="","",ROUND(D394*18%,2))</f>
      </c>
      <c r="F394" s="5">
        <f>IF(D394="","",D394+E394)</f>
      </c>
    </row>
    <row r="395" spans="1:6" x14ac:dyDescent="0.25">
      <c r="A395" s="3"/>
      <c r="B395" s="4"/>
      <c r="C395" s="4"/>
      <c r="D395" s="5"/>
      <c r="E395" s="5">
        <f>IF(D395="","",ROUND(D395*18%,2))</f>
      </c>
      <c r="F395" s="5">
        <f>IF(D395="","",D395+E395)</f>
      </c>
    </row>
    <row r="396" spans="1:6" x14ac:dyDescent="0.25">
      <c r="A396" s="3"/>
      <c r="B396" s="4"/>
      <c r="C396" s="4"/>
      <c r="D396" s="5"/>
      <c r="E396" s="5">
        <f>IF(D396="","",ROUND(D396*18%,2))</f>
      </c>
      <c r="F396" s="5">
        <f>IF(D396="","",D396+E396)</f>
      </c>
    </row>
    <row r="397" spans="1:6" x14ac:dyDescent="0.25">
      <c r="A397" s="3"/>
      <c r="B397" s="4"/>
      <c r="C397" s="4"/>
      <c r="D397" s="5"/>
      <c r="E397" s="5">
        <f>IF(D397="","",ROUND(D397*18%,2))</f>
      </c>
      <c r="F397" s="5">
        <f>IF(D397="","",D397+E397)</f>
      </c>
    </row>
    <row r="398" spans="1:6" x14ac:dyDescent="0.25">
      <c r="A398" s="3"/>
      <c r="B398" s="4"/>
      <c r="C398" s="4"/>
      <c r="D398" s="5"/>
      <c r="E398" s="5">
        <f>IF(D398="","",ROUND(D398*18%,2))</f>
      </c>
      <c r="F398" s="5">
        <f>IF(D398="","",D398+E398)</f>
      </c>
    </row>
    <row r="399" spans="1:6" x14ac:dyDescent="0.25">
      <c r="A399" s="3"/>
      <c r="B399" s="4"/>
      <c r="C399" s="4"/>
      <c r="D399" s="5"/>
      <c r="E399" s="5">
        <f>IF(D399="","",ROUND(D399*18%,2))</f>
      </c>
      <c r="F399" s="5">
        <f>IF(D399="","",D399+E399)</f>
      </c>
    </row>
    <row r="400" spans="1:6" x14ac:dyDescent="0.25">
      <c r="A400" s="3"/>
      <c r="B400" s="4"/>
      <c r="C400" s="4"/>
      <c r="D400" s="5"/>
      <c r="E400" s="5">
        <f>IF(D400="","",ROUND(D400*18%,2))</f>
      </c>
      <c r="F400" s="5">
        <f>IF(D400="","",D400+E400)</f>
      </c>
    </row>
    <row r="401" spans="1:6" x14ac:dyDescent="0.25">
      <c r="A401" s="3"/>
      <c r="B401" s="4"/>
      <c r="C401" s="4"/>
      <c r="D401" s="5"/>
      <c r="E401" s="5">
        <f>IF(D401="","",ROUND(D401*18%,2))</f>
      </c>
      <c r="F401" s="5">
        <f>IF(D401="","",D401+E401)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H18"/>
  <sheetViews>
    <sheetView workbookViewId="0" rightToLeft="1"/>
  </sheetViews>
  <sheetFormatPr defaultRowHeight="15" outlineLevelRow="0" outlineLevelCol="0" x14ac:dyDescent="55"/>
  <cols>
    <col min="1" max="1" width="14" customWidth="1"/>
    <col min="2" max="7" width="18" customWidth="1"/>
    <col min="8" max="8" width="16" customWidth="1"/>
  </cols>
  <sheetData>
    <row r="1" spans="1:3" x14ac:dyDescent="0.25">
      <c r="A1" s="11" t="s">
        <v>41</v>
      </c>
      <c r="B1" s="12">
        <v>2026</v>
      </c>
      <c r="C1" s="10" t="s">
        <v>42</v>
      </c>
    </row>
    <row r="3" ht="30" customHeight="1" spans="1:8" x14ac:dyDescent="0.25">
      <c r="A3" s="1" t="s">
        <v>43</v>
      </c>
      <c r="B3" s="1" t="s">
        <v>44</v>
      </c>
      <c r="C3" s="1" t="s">
        <v>45</v>
      </c>
      <c r="D3" s="1" t="s">
        <v>46</v>
      </c>
      <c r="E3" s="1" t="s">
        <v>36</v>
      </c>
      <c r="F3" s="2" t="s">
        <v>8</v>
      </c>
      <c r="G3" s="2" t="s">
        <v>47</v>
      </c>
      <c r="H3" s="1" t="s">
        <v>48</v>
      </c>
    </row>
    <row r="4" spans="1:8" x14ac:dyDescent="0.25">
      <c r="A4" s="13" t="s">
        <v>49</v>
      </c>
      <c r="B4" s="14">
        <f>SUMIFS('הכנסות'!$D$2:$D$401,'הכנסות'!$A$2:$A$401,"&gt;="&amp;DATE($B$1,1,1),'הכנסות'!$A$2:$A$401,"&lt;"&amp;DATE($B$1,2,1))</f>
      </c>
      <c r="C4" s="14">
        <f>SUMIFS('הוצאות'!$H$2:$H$401,'הוצאות'!$A$2:$A$401,"&gt;="&amp;DATE($B$1,1,1),'הוצאות'!$A$2:$A$401,"&lt;"&amp;DATE($B$1,2,1))</f>
      </c>
      <c r="D4" s="14">
        <f>B4-C4</f>
      </c>
      <c r="E4" s="14">
        <f>SUMIFS('הכנסות'!$E$2:$E$401,'הכנסות'!$A$2:$A$401,"&gt;="&amp;DATE($B$1,1,1),'הכנסות'!$A$2:$A$401,"&lt;"&amp;DATE($B$1,2,1))</f>
      </c>
      <c r="F4" s="15">
        <f>SUMIFS('הוצאות'!$I$2:$I$401,'הוצאות'!$A$2:$A$401,"&gt;="&amp;DATE($B$1,1,1),'הוצאות'!$A$2:$A$401,"&lt;"&amp;DATE($B$1,2,1))</f>
      </c>
      <c r="G4" s="15">
        <f>SUMIFS('הוצאות'!$K$2:$K$401,'הוצאות'!$A$2:$A$401,"&gt;="&amp;DATE($B$1,1,1),'הוצאות'!$A$2:$A$401,"&lt;"&amp;DATE($B$1,2,1))</f>
      </c>
      <c r="H4" s="13">
        <f>COUNTIFS('הוצאות'!$M$2:$M$401,"חסר מספר הקצאה",'הוצאות'!$A$2:$A$401,"&gt;="&amp;DATE($B$1,1,1),'הוצאות'!$A$2:$A$401,"&lt;"&amp;DATE($B$1,2,1))</f>
      </c>
    </row>
    <row r="5" spans="1:8" x14ac:dyDescent="0.25">
      <c r="A5" s="13" t="s">
        <v>50</v>
      </c>
      <c r="B5" s="14">
        <f>SUMIFS('הכנסות'!$D$2:$D$401,'הכנסות'!$A$2:$A$401,"&gt;="&amp;DATE($B$1,2,1),'הכנסות'!$A$2:$A$401,"&lt;"&amp;DATE($B$1,3,1))</f>
      </c>
      <c r="C5" s="14">
        <f>SUMIFS('הוצאות'!$H$2:$H$401,'הוצאות'!$A$2:$A$401,"&gt;="&amp;DATE($B$1,2,1),'הוצאות'!$A$2:$A$401,"&lt;"&amp;DATE($B$1,3,1))</f>
      </c>
      <c r="D5" s="14">
        <f>B5-C5</f>
      </c>
      <c r="E5" s="14">
        <f>SUMIFS('הכנסות'!$E$2:$E$401,'הכנסות'!$A$2:$A$401,"&gt;="&amp;DATE($B$1,2,1),'הכנסות'!$A$2:$A$401,"&lt;"&amp;DATE($B$1,3,1))</f>
      </c>
      <c r="F5" s="15">
        <f>SUMIFS('הוצאות'!$I$2:$I$401,'הוצאות'!$A$2:$A$401,"&gt;="&amp;DATE($B$1,2,1),'הוצאות'!$A$2:$A$401,"&lt;"&amp;DATE($B$1,3,1))</f>
      </c>
      <c r="G5" s="15">
        <f>SUMIFS('הוצאות'!$K$2:$K$401,'הוצאות'!$A$2:$A$401,"&gt;="&amp;DATE($B$1,2,1),'הוצאות'!$A$2:$A$401,"&lt;"&amp;DATE($B$1,3,1))</f>
      </c>
      <c r="H5" s="13">
        <f>COUNTIFS('הוצאות'!$M$2:$M$401,"חסר מספר הקצאה",'הוצאות'!$A$2:$A$401,"&gt;="&amp;DATE($B$1,2,1),'הוצאות'!$A$2:$A$401,"&lt;"&amp;DATE($B$1,3,1))</f>
      </c>
    </row>
    <row r="6" spans="1:8" x14ac:dyDescent="0.25">
      <c r="A6" s="13" t="s">
        <v>51</v>
      </c>
      <c r="B6" s="14">
        <f>SUMIFS('הכנסות'!$D$2:$D$401,'הכנסות'!$A$2:$A$401,"&gt;="&amp;DATE($B$1,3,1),'הכנסות'!$A$2:$A$401,"&lt;"&amp;DATE($B$1,4,1))</f>
      </c>
      <c r="C6" s="14">
        <f>SUMIFS('הוצאות'!$H$2:$H$401,'הוצאות'!$A$2:$A$401,"&gt;="&amp;DATE($B$1,3,1),'הוצאות'!$A$2:$A$401,"&lt;"&amp;DATE($B$1,4,1))</f>
      </c>
      <c r="D6" s="14">
        <f>B6-C6</f>
      </c>
      <c r="E6" s="14">
        <f>SUMIFS('הכנסות'!$E$2:$E$401,'הכנסות'!$A$2:$A$401,"&gt;="&amp;DATE($B$1,3,1),'הכנסות'!$A$2:$A$401,"&lt;"&amp;DATE($B$1,4,1))</f>
      </c>
      <c r="F6" s="15">
        <f>SUMIFS('הוצאות'!$I$2:$I$401,'הוצאות'!$A$2:$A$401,"&gt;="&amp;DATE($B$1,3,1),'הוצאות'!$A$2:$A$401,"&lt;"&amp;DATE($B$1,4,1))</f>
      </c>
      <c r="G6" s="15">
        <f>SUMIFS('הוצאות'!$K$2:$K$401,'הוצאות'!$A$2:$A$401,"&gt;="&amp;DATE($B$1,3,1),'הוצאות'!$A$2:$A$401,"&lt;"&amp;DATE($B$1,4,1))</f>
      </c>
      <c r="H6" s="13">
        <f>COUNTIFS('הוצאות'!$M$2:$M$401,"חסר מספר הקצאה",'הוצאות'!$A$2:$A$401,"&gt;="&amp;DATE($B$1,3,1),'הוצאות'!$A$2:$A$401,"&lt;"&amp;DATE($B$1,4,1))</f>
      </c>
    </row>
    <row r="7" spans="1:8" x14ac:dyDescent="0.25">
      <c r="A7" s="13" t="s">
        <v>52</v>
      </c>
      <c r="B7" s="14">
        <f>SUMIFS('הכנסות'!$D$2:$D$401,'הכנסות'!$A$2:$A$401,"&gt;="&amp;DATE($B$1,4,1),'הכנסות'!$A$2:$A$401,"&lt;"&amp;DATE($B$1,5,1))</f>
      </c>
      <c r="C7" s="14">
        <f>SUMIFS('הוצאות'!$H$2:$H$401,'הוצאות'!$A$2:$A$401,"&gt;="&amp;DATE($B$1,4,1),'הוצאות'!$A$2:$A$401,"&lt;"&amp;DATE($B$1,5,1))</f>
      </c>
      <c r="D7" s="14">
        <f>B7-C7</f>
      </c>
      <c r="E7" s="14">
        <f>SUMIFS('הכנסות'!$E$2:$E$401,'הכנסות'!$A$2:$A$401,"&gt;="&amp;DATE($B$1,4,1),'הכנסות'!$A$2:$A$401,"&lt;"&amp;DATE($B$1,5,1))</f>
      </c>
      <c r="F7" s="15">
        <f>SUMIFS('הוצאות'!$I$2:$I$401,'הוצאות'!$A$2:$A$401,"&gt;="&amp;DATE($B$1,4,1),'הוצאות'!$A$2:$A$401,"&lt;"&amp;DATE($B$1,5,1))</f>
      </c>
      <c r="G7" s="15">
        <f>SUMIFS('הוצאות'!$K$2:$K$401,'הוצאות'!$A$2:$A$401,"&gt;="&amp;DATE($B$1,4,1),'הוצאות'!$A$2:$A$401,"&lt;"&amp;DATE($B$1,5,1))</f>
      </c>
      <c r="H7" s="13">
        <f>COUNTIFS('הוצאות'!$M$2:$M$401,"חסר מספר הקצאה",'הוצאות'!$A$2:$A$401,"&gt;="&amp;DATE($B$1,4,1),'הוצאות'!$A$2:$A$401,"&lt;"&amp;DATE($B$1,5,1))</f>
      </c>
    </row>
    <row r="8" spans="1:8" x14ac:dyDescent="0.25">
      <c r="A8" s="13" t="s">
        <v>53</v>
      </c>
      <c r="B8" s="14">
        <f>SUMIFS('הכנסות'!$D$2:$D$401,'הכנסות'!$A$2:$A$401,"&gt;="&amp;DATE($B$1,5,1),'הכנסות'!$A$2:$A$401,"&lt;"&amp;DATE($B$1,6,1))</f>
      </c>
      <c r="C8" s="14">
        <f>SUMIFS('הוצאות'!$H$2:$H$401,'הוצאות'!$A$2:$A$401,"&gt;="&amp;DATE($B$1,5,1),'הוצאות'!$A$2:$A$401,"&lt;"&amp;DATE($B$1,6,1))</f>
      </c>
      <c r="D8" s="14">
        <f>B8-C8</f>
      </c>
      <c r="E8" s="14">
        <f>SUMIFS('הכנסות'!$E$2:$E$401,'הכנסות'!$A$2:$A$401,"&gt;="&amp;DATE($B$1,5,1),'הכנסות'!$A$2:$A$401,"&lt;"&amp;DATE($B$1,6,1))</f>
      </c>
      <c r="F8" s="15">
        <f>SUMIFS('הוצאות'!$I$2:$I$401,'הוצאות'!$A$2:$A$401,"&gt;="&amp;DATE($B$1,5,1),'הוצאות'!$A$2:$A$401,"&lt;"&amp;DATE($B$1,6,1))</f>
      </c>
      <c r="G8" s="15">
        <f>SUMIFS('הוצאות'!$K$2:$K$401,'הוצאות'!$A$2:$A$401,"&gt;="&amp;DATE($B$1,5,1),'הוצאות'!$A$2:$A$401,"&lt;"&amp;DATE($B$1,6,1))</f>
      </c>
      <c r="H8" s="13">
        <f>COUNTIFS('הוצאות'!$M$2:$M$401,"חסר מספר הקצאה",'הוצאות'!$A$2:$A$401,"&gt;="&amp;DATE($B$1,5,1),'הוצאות'!$A$2:$A$401,"&lt;"&amp;DATE($B$1,6,1))</f>
      </c>
    </row>
    <row r="9" spans="1:8" x14ac:dyDescent="0.25">
      <c r="A9" s="13" t="s">
        <v>54</v>
      </c>
      <c r="B9" s="14">
        <f>SUMIFS('הכנסות'!$D$2:$D$401,'הכנסות'!$A$2:$A$401,"&gt;="&amp;DATE($B$1,6,1),'הכנסות'!$A$2:$A$401,"&lt;"&amp;DATE($B$1,7,1))</f>
      </c>
      <c r="C9" s="14">
        <f>SUMIFS('הוצאות'!$H$2:$H$401,'הוצאות'!$A$2:$A$401,"&gt;="&amp;DATE($B$1,6,1),'הוצאות'!$A$2:$A$401,"&lt;"&amp;DATE($B$1,7,1))</f>
      </c>
      <c r="D9" s="14">
        <f>B9-C9</f>
      </c>
      <c r="E9" s="14">
        <f>SUMIFS('הכנסות'!$E$2:$E$401,'הכנסות'!$A$2:$A$401,"&gt;="&amp;DATE($B$1,6,1),'הכנסות'!$A$2:$A$401,"&lt;"&amp;DATE($B$1,7,1))</f>
      </c>
      <c r="F9" s="15">
        <f>SUMIFS('הוצאות'!$I$2:$I$401,'הוצאות'!$A$2:$A$401,"&gt;="&amp;DATE($B$1,6,1),'הוצאות'!$A$2:$A$401,"&lt;"&amp;DATE($B$1,7,1))</f>
      </c>
      <c r="G9" s="15">
        <f>SUMIFS('הוצאות'!$K$2:$K$401,'הוצאות'!$A$2:$A$401,"&gt;="&amp;DATE($B$1,6,1),'הוצאות'!$A$2:$A$401,"&lt;"&amp;DATE($B$1,7,1))</f>
      </c>
      <c r="H9" s="13">
        <f>COUNTIFS('הוצאות'!$M$2:$M$401,"חסר מספר הקצאה",'הוצאות'!$A$2:$A$401,"&gt;="&amp;DATE($B$1,6,1),'הוצאות'!$A$2:$A$401,"&lt;"&amp;DATE($B$1,7,1))</f>
      </c>
    </row>
    <row r="10" spans="1:8" x14ac:dyDescent="0.25">
      <c r="A10" s="13" t="s">
        <v>55</v>
      </c>
      <c r="B10" s="14">
        <f>SUMIFS('הכנסות'!$D$2:$D$401,'הכנסות'!$A$2:$A$401,"&gt;="&amp;DATE($B$1,7,1),'הכנסות'!$A$2:$A$401,"&lt;"&amp;DATE($B$1,8,1))</f>
      </c>
      <c r="C10" s="14">
        <f>SUMIFS('הוצאות'!$H$2:$H$401,'הוצאות'!$A$2:$A$401,"&gt;="&amp;DATE($B$1,7,1),'הוצאות'!$A$2:$A$401,"&lt;"&amp;DATE($B$1,8,1))</f>
      </c>
      <c r="D10" s="14">
        <f>B10-C10</f>
      </c>
      <c r="E10" s="14">
        <f>SUMIFS('הכנסות'!$E$2:$E$401,'הכנסות'!$A$2:$A$401,"&gt;="&amp;DATE($B$1,7,1),'הכנסות'!$A$2:$A$401,"&lt;"&amp;DATE($B$1,8,1))</f>
      </c>
      <c r="F10" s="15">
        <f>SUMIFS('הוצאות'!$I$2:$I$401,'הוצאות'!$A$2:$A$401,"&gt;="&amp;DATE($B$1,7,1),'הוצאות'!$A$2:$A$401,"&lt;"&amp;DATE($B$1,8,1))</f>
      </c>
      <c r="G10" s="15">
        <f>SUMIFS('הוצאות'!$K$2:$K$401,'הוצאות'!$A$2:$A$401,"&gt;="&amp;DATE($B$1,7,1),'הוצאות'!$A$2:$A$401,"&lt;"&amp;DATE($B$1,8,1))</f>
      </c>
      <c r="H10" s="13">
        <f>COUNTIFS('הוצאות'!$M$2:$M$401,"חסר מספר הקצאה",'הוצאות'!$A$2:$A$401,"&gt;="&amp;DATE($B$1,7,1),'הוצאות'!$A$2:$A$401,"&lt;"&amp;DATE($B$1,8,1))</f>
      </c>
    </row>
    <row r="11" spans="1:8" x14ac:dyDescent="0.25">
      <c r="A11" s="13" t="s">
        <v>56</v>
      </c>
      <c r="B11" s="14">
        <f>SUMIFS('הכנסות'!$D$2:$D$401,'הכנסות'!$A$2:$A$401,"&gt;="&amp;DATE($B$1,8,1),'הכנסות'!$A$2:$A$401,"&lt;"&amp;DATE($B$1,9,1))</f>
      </c>
      <c r="C11" s="14">
        <f>SUMIFS('הוצאות'!$H$2:$H$401,'הוצאות'!$A$2:$A$401,"&gt;="&amp;DATE($B$1,8,1),'הוצאות'!$A$2:$A$401,"&lt;"&amp;DATE($B$1,9,1))</f>
      </c>
      <c r="D11" s="14">
        <f>B11-C11</f>
      </c>
      <c r="E11" s="14">
        <f>SUMIFS('הכנסות'!$E$2:$E$401,'הכנסות'!$A$2:$A$401,"&gt;="&amp;DATE($B$1,8,1),'הכנסות'!$A$2:$A$401,"&lt;"&amp;DATE($B$1,9,1))</f>
      </c>
      <c r="F11" s="15">
        <f>SUMIFS('הוצאות'!$I$2:$I$401,'הוצאות'!$A$2:$A$401,"&gt;="&amp;DATE($B$1,8,1),'הוצאות'!$A$2:$A$401,"&lt;"&amp;DATE($B$1,9,1))</f>
      </c>
      <c r="G11" s="15">
        <f>SUMIFS('הוצאות'!$K$2:$K$401,'הוצאות'!$A$2:$A$401,"&gt;="&amp;DATE($B$1,8,1),'הוצאות'!$A$2:$A$401,"&lt;"&amp;DATE($B$1,9,1))</f>
      </c>
      <c r="H11" s="13">
        <f>COUNTIFS('הוצאות'!$M$2:$M$401,"חסר מספר הקצאה",'הוצאות'!$A$2:$A$401,"&gt;="&amp;DATE($B$1,8,1),'הוצאות'!$A$2:$A$401,"&lt;"&amp;DATE($B$1,9,1))</f>
      </c>
    </row>
    <row r="12" spans="1:8" x14ac:dyDescent="0.25">
      <c r="A12" s="13" t="s">
        <v>57</v>
      </c>
      <c r="B12" s="14">
        <f>SUMIFS('הכנסות'!$D$2:$D$401,'הכנסות'!$A$2:$A$401,"&gt;="&amp;DATE($B$1,9,1),'הכנסות'!$A$2:$A$401,"&lt;"&amp;DATE($B$1,10,1))</f>
      </c>
      <c r="C12" s="14">
        <f>SUMIFS('הוצאות'!$H$2:$H$401,'הוצאות'!$A$2:$A$401,"&gt;="&amp;DATE($B$1,9,1),'הוצאות'!$A$2:$A$401,"&lt;"&amp;DATE($B$1,10,1))</f>
      </c>
      <c r="D12" s="14">
        <f>B12-C12</f>
      </c>
      <c r="E12" s="14">
        <f>SUMIFS('הכנסות'!$E$2:$E$401,'הכנסות'!$A$2:$A$401,"&gt;="&amp;DATE($B$1,9,1),'הכנסות'!$A$2:$A$401,"&lt;"&amp;DATE($B$1,10,1))</f>
      </c>
      <c r="F12" s="15">
        <f>SUMIFS('הוצאות'!$I$2:$I$401,'הוצאות'!$A$2:$A$401,"&gt;="&amp;DATE($B$1,9,1),'הוצאות'!$A$2:$A$401,"&lt;"&amp;DATE($B$1,10,1))</f>
      </c>
      <c r="G12" s="15">
        <f>SUMIFS('הוצאות'!$K$2:$K$401,'הוצאות'!$A$2:$A$401,"&gt;="&amp;DATE($B$1,9,1),'הוצאות'!$A$2:$A$401,"&lt;"&amp;DATE($B$1,10,1))</f>
      </c>
      <c r="H12" s="13">
        <f>COUNTIFS('הוצאות'!$M$2:$M$401,"חסר מספר הקצאה",'הוצאות'!$A$2:$A$401,"&gt;="&amp;DATE($B$1,9,1),'הוצאות'!$A$2:$A$401,"&lt;"&amp;DATE($B$1,10,1))</f>
      </c>
    </row>
    <row r="13" spans="1:8" x14ac:dyDescent="0.25">
      <c r="A13" s="13" t="s">
        <v>58</v>
      </c>
      <c r="B13" s="14">
        <f>SUMIFS('הכנסות'!$D$2:$D$401,'הכנסות'!$A$2:$A$401,"&gt;="&amp;DATE($B$1,10,1),'הכנסות'!$A$2:$A$401,"&lt;"&amp;DATE($B$1,11,1))</f>
      </c>
      <c r="C13" s="14">
        <f>SUMIFS('הוצאות'!$H$2:$H$401,'הוצאות'!$A$2:$A$401,"&gt;="&amp;DATE($B$1,10,1),'הוצאות'!$A$2:$A$401,"&lt;"&amp;DATE($B$1,11,1))</f>
      </c>
      <c r="D13" s="14">
        <f>B13-C13</f>
      </c>
      <c r="E13" s="14">
        <f>SUMIFS('הכנסות'!$E$2:$E$401,'הכנסות'!$A$2:$A$401,"&gt;="&amp;DATE($B$1,10,1),'הכנסות'!$A$2:$A$401,"&lt;"&amp;DATE($B$1,11,1))</f>
      </c>
      <c r="F13" s="15">
        <f>SUMIFS('הוצאות'!$I$2:$I$401,'הוצאות'!$A$2:$A$401,"&gt;="&amp;DATE($B$1,10,1),'הוצאות'!$A$2:$A$401,"&lt;"&amp;DATE($B$1,11,1))</f>
      </c>
      <c r="G13" s="15">
        <f>SUMIFS('הוצאות'!$K$2:$K$401,'הוצאות'!$A$2:$A$401,"&gt;="&amp;DATE($B$1,10,1),'הוצאות'!$A$2:$A$401,"&lt;"&amp;DATE($B$1,11,1))</f>
      </c>
      <c r="H13" s="13">
        <f>COUNTIFS('הוצאות'!$M$2:$M$401,"חסר מספר הקצאה",'הוצאות'!$A$2:$A$401,"&gt;="&amp;DATE($B$1,10,1),'הוצאות'!$A$2:$A$401,"&lt;"&amp;DATE($B$1,11,1))</f>
      </c>
    </row>
    <row r="14" spans="1:8" x14ac:dyDescent="0.25">
      <c r="A14" s="13" t="s">
        <v>59</v>
      </c>
      <c r="B14" s="14">
        <f>SUMIFS('הכנסות'!$D$2:$D$401,'הכנסות'!$A$2:$A$401,"&gt;="&amp;DATE($B$1,11,1),'הכנסות'!$A$2:$A$401,"&lt;"&amp;DATE($B$1,12,1))</f>
      </c>
      <c r="C14" s="14">
        <f>SUMIFS('הוצאות'!$H$2:$H$401,'הוצאות'!$A$2:$A$401,"&gt;="&amp;DATE($B$1,11,1),'הוצאות'!$A$2:$A$401,"&lt;"&amp;DATE($B$1,12,1))</f>
      </c>
      <c r="D14" s="14">
        <f>B14-C14</f>
      </c>
      <c r="E14" s="14">
        <f>SUMIFS('הכנסות'!$E$2:$E$401,'הכנסות'!$A$2:$A$401,"&gt;="&amp;DATE($B$1,11,1),'הכנסות'!$A$2:$A$401,"&lt;"&amp;DATE($B$1,12,1))</f>
      </c>
      <c r="F14" s="15">
        <f>SUMIFS('הוצאות'!$I$2:$I$401,'הוצאות'!$A$2:$A$401,"&gt;="&amp;DATE($B$1,11,1),'הוצאות'!$A$2:$A$401,"&lt;"&amp;DATE($B$1,12,1))</f>
      </c>
      <c r="G14" s="15">
        <f>SUMIFS('הוצאות'!$K$2:$K$401,'הוצאות'!$A$2:$A$401,"&gt;="&amp;DATE($B$1,11,1),'הוצאות'!$A$2:$A$401,"&lt;"&amp;DATE($B$1,12,1))</f>
      </c>
      <c r="H14" s="13">
        <f>COUNTIFS('הוצאות'!$M$2:$M$401,"חסר מספר הקצאה",'הוצאות'!$A$2:$A$401,"&gt;="&amp;DATE($B$1,11,1),'הוצאות'!$A$2:$A$401,"&lt;"&amp;DATE($B$1,12,1))</f>
      </c>
    </row>
    <row r="15" spans="1:8" x14ac:dyDescent="0.25">
      <c r="A15" s="13" t="s">
        <v>60</v>
      </c>
      <c r="B15" s="14">
        <f>SUMIFS('הכנסות'!$D$2:$D$401,'הכנסות'!$A$2:$A$401,"&gt;="&amp;DATE($B$1,12,1),'הכנסות'!$A$2:$A$401,"&lt;"&amp;DATE($B$1,13,1))</f>
      </c>
      <c r="C15" s="14">
        <f>SUMIFS('הוצאות'!$H$2:$H$401,'הוצאות'!$A$2:$A$401,"&gt;="&amp;DATE($B$1,12,1),'הוצאות'!$A$2:$A$401,"&lt;"&amp;DATE($B$1,13,1))</f>
      </c>
      <c r="D15" s="14">
        <f>B15-C15</f>
      </c>
      <c r="E15" s="14">
        <f>SUMIFS('הכנסות'!$E$2:$E$401,'הכנסות'!$A$2:$A$401,"&gt;="&amp;DATE($B$1,12,1),'הכנסות'!$A$2:$A$401,"&lt;"&amp;DATE($B$1,13,1))</f>
      </c>
      <c r="F15" s="15">
        <f>SUMIFS('הוצאות'!$I$2:$I$401,'הוצאות'!$A$2:$A$401,"&gt;="&amp;DATE($B$1,12,1),'הוצאות'!$A$2:$A$401,"&lt;"&amp;DATE($B$1,13,1))</f>
      </c>
      <c r="G15" s="15">
        <f>SUMIFS('הוצאות'!$K$2:$K$401,'הוצאות'!$A$2:$A$401,"&gt;="&amp;DATE($B$1,12,1),'הוצאות'!$A$2:$A$401,"&lt;"&amp;DATE($B$1,13,1))</f>
      </c>
      <c r="H15" s="13">
        <f>COUNTIFS('הוצאות'!$M$2:$M$401,"חסר מספר הקצאה",'הוצאות'!$A$2:$A$401,"&gt;="&amp;DATE($B$1,12,1),'הוצאות'!$A$2:$A$401,"&lt;"&amp;DATE($B$1,13,1))</f>
      </c>
    </row>
    <row r="16" spans="1:8" x14ac:dyDescent="0.25">
      <c r="A16" s="16" t="s">
        <v>61</v>
      </c>
      <c r="B16" s="17">
        <f>SUM(B4:B15)</f>
      </c>
      <c r="C16" s="17">
        <f>SUM(C4:C15)</f>
      </c>
      <c r="D16" s="17">
        <f>SUM(D4:D15)</f>
      </c>
      <c r="E16" s="17">
        <f>SUM(E4:E15)</f>
      </c>
      <c r="F16" s="17">
        <f>SUM(F4:F15)</f>
      </c>
      <c r="G16" s="17">
        <f>SUM(G4:G15)</f>
      </c>
      <c r="H16" s="18">
        <f>SUM(H4:H15)</f>
      </c>
    </row>
    <row r="18" ht="34" customHeight="1" spans="1:8" x14ac:dyDescent="0.25">
      <c r="A18" s="19" t="s">
        <v>62</v>
      </c>
      <c r="B18" s="19"/>
      <c r="C18" s="19"/>
      <c r="D18" s="19"/>
      <c r="E18" s="19"/>
      <c r="F18" s="19"/>
      <c r="G18" s="19"/>
      <c r="H18" s="19"/>
    </row>
  </sheetData>
  <mergeCells count="1">
    <mergeCell ref="A18:H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הוצאות</vt:lpstr>
      <vt:lpstr>הכנסות</vt:lpstr>
      <vt:lpstr>סיכום חודשי</vt:lpstr>
      <vt:lpstr>שיעורי הכרה</vt:lpstr>
    </vt:vector>
  </TitlesOfParts>
  <Company>OptiPay · optipay.co.il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OptiPay</dc:creator>
  <dc:title>טבלת הוצאות והכנסות לעסק</dc:title>
  <dc:subject/>
  <dc:description/>
  <cp:keywords/>
  <cp:category/>
  <cp:lastModifiedBy>Unknown</cp:lastModifiedBy>
  <dcterms:created xsi:type="dcterms:W3CDTF">2026-10-09T08:29:56Z</dcterms:created>
  <dcterms:modified xsi:type="dcterms:W3CDTF">2026-10-09T08:29:56Z</dcterms:modified>
</cp:coreProperties>
</file>